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Objects="placeholders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grov\Downloads\"/>
    </mc:Choice>
  </mc:AlternateContent>
  <xr:revisionPtr revIDLastSave="0" documentId="13_ncr:1_{E2960A18-9191-4D31-B83E-F674A322D846}" xr6:coauthVersionLast="46" xr6:coauthVersionMax="46" xr10:uidLastSave="{00000000-0000-0000-0000-000000000000}"/>
  <bookViews>
    <workbookView xWindow="-108" yWindow="-108" windowWidth="23256" windowHeight="12576" tabRatio="758" xr2:uid="{00000000-000D-0000-FFFF-FFFF00000000}"/>
  </bookViews>
  <sheets>
    <sheet name="COMMODITY CALCULATOR" sheetId="249" r:id="rId1"/>
    <sheet name="Commodity Prices" sheetId="33" r:id="rId2"/>
    <sheet name="Ocean Freight Rates" sheetId="251" r:id="rId3"/>
  </sheets>
  <definedNames>
    <definedName name="_xlnm._FilterDatabase" localSheetId="2" hidden="1">'Ocean Freight Rates'!$A$2:$E$188</definedName>
    <definedName name="_YR1">#REF!</definedName>
    <definedName name="_YR2">#REF!</definedName>
    <definedName name="_xlnm.Print_Area" localSheetId="0">'COMMODITY CALCULATOR'!$A$1:$O$31</definedName>
    <definedName name="_xlnm.Print_Area" localSheetId="1">'Commodity Prices'!$A$4:$I$95</definedName>
    <definedName name="_xlnm.Print_Titles" localSheetId="1">'Commodity Prices'!$4:$4</definedName>
    <definedName name="_xlnm.Print_Titles" localSheetId="2">'Ocean Freight Rates'!$1:$2</definedName>
    <definedName name="Range1">'COMMODITY CALCULATOR'!$G$33:$G$50</definedName>
    <definedName name="Range2">'COMMODITY CALCULATOR'!$G$51:$G$90</definedName>
    <definedName name="Range3">'COMMODITY CALCULATOR'!$G$91:$G$130</definedName>
    <definedName name="Technical_Sector" localSheetId="0">'COMMODITY CALCULATOR'!#REF!</definedName>
    <definedName name="Technical_Sector">#REF!</definedName>
    <definedName name="Year1" localSheetId="0">'COMMODITY CALCULATOR'!$C$13:$G$22</definedName>
    <definedName name="Year1">#REF!</definedName>
    <definedName name="Z_7F74DE94_A129_4426_97DC_A2405453C426_.wvu.Cols" localSheetId="0" hidden="1">'COMMODITY CALCULATOR'!#REF!,'COMMODITY CALCULATOR'!$I:$I</definedName>
  </definedNames>
  <calcPr calcId="191029"/>
  <customWorkbookViews>
    <customWorkbookView name="Stephanie Sines - Personal View" guid="{7F74DE94-A129-4426-97DC-A2405453C426}" mergeInterval="0" personalView="1" maximized="1" windowWidth="796" windowHeight="412" tabRatio="8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249" l="1"/>
  <c r="M18" i="249"/>
  <c r="M19" i="249"/>
  <c r="M20" i="249"/>
  <c r="M21" i="249"/>
  <c r="F13" i="249" l="1"/>
  <c r="P13" i="249" s="1"/>
  <c r="C6" i="249"/>
  <c r="C10" i="249" s="1"/>
  <c r="C7" i="249" s="1"/>
  <c r="Q13" i="249"/>
  <c r="H13" i="249"/>
  <c r="I13" i="249" s="1"/>
  <c r="N18" i="249"/>
  <c r="N19" i="249"/>
  <c r="N20" i="249"/>
  <c r="N21" i="249"/>
  <c r="M23" i="249"/>
  <c r="N23" i="249"/>
  <c r="M24" i="249"/>
  <c r="N24" i="249" s="1"/>
  <c r="M25" i="249"/>
  <c r="N25" i="249" s="1"/>
  <c r="M26" i="249"/>
  <c r="N26" i="249" s="1"/>
  <c r="M27" i="249"/>
  <c r="N27" i="249" s="1"/>
  <c r="M28" i="249"/>
  <c r="N28" i="249" s="1"/>
  <c r="M29" i="249"/>
  <c r="N29" i="249" s="1"/>
  <c r="C8" i="249"/>
  <c r="F29" i="249"/>
  <c r="P29" i="249" s="1"/>
  <c r="R29" i="249" s="1"/>
  <c r="J29" i="249"/>
  <c r="K29" i="249" s="1"/>
  <c r="G29" i="249"/>
  <c r="H29" i="249"/>
  <c r="I29" i="249"/>
  <c r="Q29" i="249"/>
  <c r="F21" i="249"/>
  <c r="E21" i="249" s="1"/>
  <c r="G21" i="249"/>
  <c r="H21" i="249"/>
  <c r="I21" i="249" s="1"/>
  <c r="Q21" i="249"/>
  <c r="D31" i="249"/>
  <c r="G30" i="249"/>
  <c r="H18" i="249"/>
  <c r="I18" i="249"/>
  <c r="F14" i="249"/>
  <c r="E14" i="249" s="1"/>
  <c r="F15" i="249"/>
  <c r="E15" i="249" s="1"/>
  <c r="F16" i="249"/>
  <c r="P16" i="249" s="1"/>
  <c r="R16" i="249" s="1"/>
  <c r="J16" i="249" s="1"/>
  <c r="K16" i="249" s="1"/>
  <c r="F17" i="249"/>
  <c r="E17" i="249"/>
  <c r="F18" i="249"/>
  <c r="E18" i="249" s="1"/>
  <c r="F19" i="249"/>
  <c r="E19" i="249"/>
  <c r="F20" i="249"/>
  <c r="P20" i="249" s="1"/>
  <c r="R20" i="249" s="1"/>
  <c r="Q20" i="249"/>
  <c r="F23" i="249"/>
  <c r="P23" i="249" s="1"/>
  <c r="R23" i="249" s="1"/>
  <c r="F24" i="249"/>
  <c r="E24" i="249"/>
  <c r="J24" i="249"/>
  <c r="K24" i="249" s="1"/>
  <c r="O24" i="249" s="1"/>
  <c r="F25" i="249"/>
  <c r="E25" i="249"/>
  <c r="F26" i="249"/>
  <c r="P26" i="249" s="1"/>
  <c r="R26" i="249" s="1"/>
  <c r="F27" i="249"/>
  <c r="P27" i="249"/>
  <c r="J27" i="249"/>
  <c r="K27" i="249" s="1"/>
  <c r="F28" i="249"/>
  <c r="P28" i="249"/>
  <c r="R28" i="249" s="1"/>
  <c r="Q14" i="249"/>
  <c r="Q15" i="249"/>
  <c r="Q16" i="249"/>
  <c r="Q17" i="249"/>
  <c r="R17" i="249" s="1"/>
  <c r="Q18" i="249"/>
  <c r="Q19" i="249"/>
  <c r="Q23" i="249"/>
  <c r="Q24" i="249"/>
  <c r="Q25" i="249"/>
  <c r="Q26" i="249"/>
  <c r="Q27" i="249"/>
  <c r="Q28" i="249"/>
  <c r="G13" i="249"/>
  <c r="M13" i="249" s="1"/>
  <c r="N13" i="249" s="1"/>
  <c r="G14" i="249"/>
  <c r="H14" i="249"/>
  <c r="I14" i="249" s="1"/>
  <c r="G15" i="249"/>
  <c r="M15" i="249" s="1"/>
  <c r="N15" i="249" s="1"/>
  <c r="H15" i="249"/>
  <c r="I15" i="249" s="1"/>
  <c r="G16" i="249"/>
  <c r="M16" i="249" s="1"/>
  <c r="N16" i="249" s="1"/>
  <c r="H16" i="249"/>
  <c r="I16" i="249"/>
  <c r="G17" i="249"/>
  <c r="N17" i="249"/>
  <c r="H17" i="249"/>
  <c r="I17" i="249" s="1"/>
  <c r="G18" i="249"/>
  <c r="G19" i="249"/>
  <c r="H19" i="249"/>
  <c r="I19" i="249" s="1"/>
  <c r="G20" i="249"/>
  <c r="H20" i="249"/>
  <c r="I20" i="249"/>
  <c r="G22" i="249"/>
  <c r="G23" i="249"/>
  <c r="H23" i="249"/>
  <c r="I23" i="249"/>
  <c r="G24" i="249"/>
  <c r="H24" i="249"/>
  <c r="I24" i="249"/>
  <c r="G25" i="249"/>
  <c r="H25" i="249"/>
  <c r="I25" i="249" s="1"/>
  <c r="G26" i="249"/>
  <c r="H26" i="249"/>
  <c r="I26" i="249" s="1"/>
  <c r="G27" i="249"/>
  <c r="H27" i="249"/>
  <c r="I27" i="249"/>
  <c r="G28" i="249"/>
  <c r="H28" i="249"/>
  <c r="I28" i="249"/>
  <c r="E4" i="33"/>
  <c r="F4" i="33" s="1"/>
  <c r="G4" i="33" s="1"/>
  <c r="H4" i="33" s="1"/>
  <c r="J20" i="249"/>
  <c r="K20" i="249" s="1"/>
  <c r="L20" i="249" s="1"/>
  <c r="J21" i="249"/>
  <c r="K21" i="249" s="1"/>
  <c r="J23" i="249"/>
  <c r="K23" i="249" s="1"/>
  <c r="J26" i="249"/>
  <c r="K26" i="249" s="1"/>
  <c r="J19" i="249"/>
  <c r="K19" i="249" s="1"/>
  <c r="J18" i="249"/>
  <c r="K18" i="249" s="1"/>
  <c r="J28" i="249"/>
  <c r="K28" i="249" s="1"/>
  <c r="J25" i="249"/>
  <c r="K25" i="249" s="1"/>
  <c r="P19" i="249"/>
  <c r="R19" i="249"/>
  <c r="P25" i="249"/>
  <c r="R25" i="249" s="1"/>
  <c r="E28" i="249"/>
  <c r="P21" i="249"/>
  <c r="R21" i="249" s="1"/>
  <c r="E20" i="249"/>
  <c r="P24" i="249"/>
  <c r="R24" i="249" s="1"/>
  <c r="E26" i="249"/>
  <c r="P17" i="249"/>
  <c r="J17" i="249"/>
  <c r="K17" i="249" s="1"/>
  <c r="E23" i="249"/>
  <c r="E29" i="249"/>
  <c r="E27" i="249"/>
  <c r="R27" i="249"/>
  <c r="E30" i="249"/>
  <c r="D30" i="249" s="1"/>
  <c r="P15" i="249" l="1"/>
  <c r="R15" i="249" s="1"/>
  <c r="J15" i="249" s="1"/>
  <c r="K15" i="249" s="1"/>
  <c r="O15" i="249" s="1"/>
  <c r="L24" i="249"/>
  <c r="E16" i="249"/>
  <c r="M14" i="249"/>
  <c r="N14" i="249" s="1"/>
  <c r="P14" i="249"/>
  <c r="R14" i="249" s="1"/>
  <c r="J14" i="249" s="1"/>
  <c r="K14" i="249" s="1"/>
  <c r="L14" i="249" s="1"/>
  <c r="O23" i="249"/>
  <c r="R13" i="249"/>
  <c r="J13" i="249" s="1"/>
  <c r="K13" i="249" s="1"/>
  <c r="O13" i="249" s="1"/>
  <c r="E13" i="249"/>
  <c r="O28" i="249"/>
  <c r="O18" i="249"/>
  <c r="O20" i="249"/>
  <c r="O16" i="249"/>
  <c r="O27" i="249"/>
  <c r="L27" i="249"/>
  <c r="L18" i="249"/>
  <c r="O29" i="249"/>
  <c r="L29" i="249"/>
  <c r="I31" i="249"/>
  <c r="L21" i="249"/>
  <c r="O21" i="249"/>
  <c r="O17" i="249"/>
  <c r="L17" i="249"/>
  <c r="L16" i="249"/>
  <c r="L26" i="249"/>
  <c r="O26" i="249"/>
  <c r="M30" i="249"/>
  <c r="N30" i="249" s="1"/>
  <c r="O30" i="249" s="1"/>
  <c r="Q30" i="249"/>
  <c r="F30" i="249"/>
  <c r="P30" i="249" s="1"/>
  <c r="R30" i="249" s="1"/>
  <c r="L28" i="249"/>
  <c r="O25" i="249"/>
  <c r="L25" i="249"/>
  <c r="L19" i="249"/>
  <c r="O19" i="249"/>
  <c r="L23" i="249"/>
  <c r="C9" i="249"/>
  <c r="P18" i="249"/>
  <c r="R18" i="249" s="1"/>
  <c r="L15" i="249" l="1"/>
  <c r="E22" i="249"/>
  <c r="D22" i="249" s="1"/>
  <c r="M22" i="249" s="1"/>
  <c r="O14" i="249"/>
  <c r="L13" i="249"/>
  <c r="L31" i="249" s="1"/>
  <c r="K31" i="249"/>
  <c r="H8" i="249"/>
  <c r="Q22" i="249" l="1"/>
  <c r="N22" i="249"/>
  <c r="N31" i="249" s="1"/>
  <c r="F22" i="249"/>
  <c r="P22" i="249" s="1"/>
  <c r="R22" i="249" l="1"/>
  <c r="O22" i="249"/>
  <c r="O31" i="249" s="1"/>
  <c r="H10" i="249" l="1"/>
  <c r="L6" i="249" s="1"/>
  <c r="L10" i="249" s="1"/>
  <c r="L8" i="249" s="1"/>
  <c r="H6" i="2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Kschein</author>
    <author>USAID</author>
  </authors>
  <commentList>
    <comment ref="N3" authorId="0" shapeId="0" xr:uid="{00000000-0006-0000-0000-000001000000}">
      <text>
        <r>
          <rPr>
            <b/>
            <sz val="14"/>
            <color indexed="81"/>
            <rFont val="Tahoma"/>
            <family val="2"/>
          </rPr>
          <t>Include an Inland Rate only if the country is landlocked</t>
        </r>
      </text>
    </comment>
    <comment ref="D3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does not include number of bags required for bulk commodities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price estimate is per bag, not per 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3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price estimate is per bag, not per MT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USAID</author>
    <author>souellette</author>
  </authors>
  <commentList>
    <comment ref="A5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price estimate is per bag, not per MT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4" authorId="1" shapeId="0" xr:uid="{00000000-0006-0000-0100-000002000000}">
      <text>
        <r>
          <rPr>
            <b/>
            <sz val="8"/>
            <color rgb="FF000000"/>
            <rFont val="Tahoma"/>
            <family val="2"/>
          </rPr>
          <t>crop report (no  purchase history)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E50" authorId="1" shapeId="0" xr:uid="{00000000-0006-0000-0100-000003000000}">
      <text>
        <r>
          <rPr>
            <b/>
            <sz val="8"/>
            <color rgb="FF000000"/>
            <rFont val="Tahoma"/>
            <family val="2"/>
          </rPr>
          <t>crop report (no purchase history)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E61" authorId="1" shapeId="0" xr:uid="{00000000-0006-0000-0100-000004000000}">
      <text>
        <r>
          <rPr>
            <b/>
            <sz val="8"/>
            <color rgb="FF000000"/>
            <rFont val="Tahoma"/>
            <family val="2"/>
          </rPr>
          <t>crop report (no purchase history)</t>
        </r>
      </text>
    </comment>
    <comment ref="E69" authorId="1" shapeId="0" xr:uid="{00000000-0006-0000-0100-000005000000}">
      <text>
        <r>
          <rPr>
            <b/>
            <sz val="8"/>
            <color rgb="FF000000"/>
            <rFont val="Tahoma"/>
            <family val="2"/>
          </rPr>
          <t>crop report (no purchase history)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E72" authorId="1" shapeId="0" xr:uid="{00000000-0006-0000-0100-000006000000}">
      <text>
        <r>
          <rPr>
            <b/>
            <sz val="8"/>
            <color rgb="FF000000"/>
            <rFont val="Tahoma"/>
            <family val="2"/>
          </rPr>
          <t>crop report (no purchase history)</t>
        </r>
      </text>
    </comment>
  </commentList>
</comments>
</file>

<file path=xl/sharedStrings.xml><?xml version="1.0" encoding="utf-8"?>
<sst xmlns="http://schemas.openxmlformats.org/spreadsheetml/2006/main" count="1069" uniqueCount="315">
  <si>
    <t>Serbia</t>
  </si>
  <si>
    <t>Seychelles</t>
  </si>
  <si>
    <t>Sierra Leone</t>
  </si>
  <si>
    <t>Singapore</t>
  </si>
  <si>
    <t>Slovakia</t>
  </si>
  <si>
    <t>Slovania</t>
  </si>
  <si>
    <t>Solomon Island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</si>
  <si>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</si>
  <si>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</si>
  <si>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</si>
  <si>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</si>
  <si>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</si>
  <si>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</si>
  <si>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</si>
  <si>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</si>
  <si>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</si>
  <si>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</si>
  <si>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</si>
  <si>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</si>
  <si>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</si>
  <si>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</si>
  <si>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</si>
  <si>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</si>
  <si>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and Tabago</t>
  </si>
  <si>
    <t>Tunisia</t>
  </si>
  <si>
    <t>Turkenistan</t>
  </si>
  <si>
    <t>Turkey</t>
  </si>
  <si>
    <t>Tuvalu</t>
  </si>
  <si>
    <t>Uganda</t>
  </si>
  <si>
    <t>Ukraine</t>
  </si>
  <si>
    <t>United Arab Emirates</t>
  </si>
  <si>
    <t>Uruguay</t>
  </si>
  <si>
    <t>Uzbekistan</t>
  </si>
  <si>
    <t>Vanautu</t>
  </si>
  <si>
    <t>Venezuela</t>
  </si>
  <si>
    <t>Vietnam</t>
  </si>
  <si>
    <t>West Bank/Gaza</t>
  </si>
  <si>
    <t>Yemen</t>
  </si>
  <si>
    <t>Zambia</t>
  </si>
  <si>
    <t>Zimbabwe</t>
  </si>
  <si>
    <t>Italy</t>
  </si>
  <si>
    <t>Ocean Rate ($/MT)</t>
  </si>
  <si>
    <t>Inland Rate ($/MT)</t>
  </si>
  <si>
    <t>Commodity Price ($/MT)</t>
  </si>
  <si>
    <t>Submission Date</t>
  </si>
  <si>
    <t>Regional Trade Route</t>
  </si>
  <si>
    <t>Country</t>
  </si>
  <si>
    <t>El Salvador</t>
  </si>
  <si>
    <t>West Africa</t>
  </si>
  <si>
    <t>Mauritania</t>
  </si>
  <si>
    <t>South East Africa</t>
  </si>
  <si>
    <t>Mozambique</t>
  </si>
  <si>
    <t>Commodity Type</t>
  </si>
  <si>
    <t>South East Asia</t>
  </si>
  <si>
    <t>Afghanistan</t>
  </si>
  <si>
    <t>Other</t>
  </si>
  <si>
    <t>Albania</t>
  </si>
  <si>
    <t>Algeria</t>
  </si>
  <si>
    <t>Andorra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</si>
  <si>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</si>
  <si>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</si>
  <si>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</si>
  <si>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</si>
  <si>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</si>
  <si>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</si>
  <si>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</si>
  <si>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</si>
  <si>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</si>
  <si>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</si>
  <si>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</si>
  <si>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</si>
  <si>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</si>
  <si>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</si>
  <si>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</si>
  <si>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</si>
  <si>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</si>
  <si>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</si>
  <si>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</si>
  <si>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</si>
  <si>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</si>
  <si>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</si>
  <si>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</si>
  <si>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</si>
  <si>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</si>
  <si>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</si>
  <si>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CAR</t>
  </si>
  <si>
    <t>Chad</t>
  </si>
  <si>
    <t>Chile</t>
  </si>
  <si>
    <t>Colombia</t>
  </si>
  <si>
    <t>Comoros</t>
  </si>
  <si>
    <t>Costa Rica</t>
  </si>
  <si>
    <t>Cote d'Ivoire</t>
  </si>
  <si>
    <t>Croatia</t>
  </si>
  <si>
    <t>Cuba</t>
  </si>
  <si>
    <t>Cyprus</t>
  </si>
  <si>
    <t>Czech Republic</t>
  </si>
  <si>
    <t>Denmark</t>
  </si>
  <si>
    <t>Red Sea</t>
  </si>
  <si>
    <t>Djibouti</t>
  </si>
  <si>
    <t>Dominica</t>
  </si>
  <si>
    <t>Dominican Republic</t>
  </si>
  <si>
    <t>DPRK</t>
  </si>
  <si>
    <t>DR Congo</t>
  </si>
  <si>
    <t>E. Timor</t>
  </si>
  <si>
    <t>Ecuador</t>
  </si>
  <si>
    <t>Egypt</t>
  </si>
  <si>
    <t>Central America/Caribbean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</si>
  <si>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</si>
  <si>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</si>
  <si>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</si>
  <si>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</si>
  <si>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</si>
  <si>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</si>
  <si>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</si>
  <si>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</si>
  <si>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</si>
  <si>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</si>
  <si>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Ghana</t>
  </si>
  <si>
    <t>Ginea Bissau</t>
  </si>
  <si>
    <t>Granada</t>
  </si>
  <si>
    <t>Greece</t>
  </si>
  <si>
    <t>Guatemala</t>
  </si>
  <si>
    <t>Guinea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</si>
  <si>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</si>
  <si>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</si>
  <si>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</si>
  <si>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</si>
  <si>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</si>
  <si>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</si>
  <si>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</si>
  <si>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</si>
  <si>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</si>
  <si>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</si>
  <si>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</si>
  <si>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Jamaica</t>
  </si>
  <si>
    <t>Japan</t>
  </si>
  <si>
    <t>Jordan</t>
  </si>
  <si>
    <t>Kazakhstan</t>
  </si>
  <si>
    <t>Kenya</t>
  </si>
  <si>
    <t>Kosovo</t>
  </si>
  <si>
    <t>Kribati</t>
  </si>
  <si>
    <t>Kuwait</t>
  </si>
  <si>
    <t>Kyrgyzstan</t>
  </si>
  <si>
    <t>Laos</t>
  </si>
  <si>
    <t>Latvia</t>
  </si>
  <si>
    <t>Lebanon</t>
  </si>
  <si>
    <t>Lesotho</t>
  </si>
  <si>
    <t>Liberia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</si>
  <si>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</si>
  <si>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</si>
  <si>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</si>
  <si>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</si>
  <si>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</si>
  <si>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</si>
  <si>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</si>
  <si>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</si>
  <si>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</si>
  <si>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</si>
  <si>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</si>
  <si>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Mauritius</t>
  </si>
  <si>
    <t>Mexico</t>
  </si>
  <si>
    <t>Micronesia</t>
  </si>
  <si>
    <t>Mongolia</t>
  </si>
  <si>
    <t>Montenegro</t>
  </si>
  <si>
    <t>Morocco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</si>
  <si>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</si>
  <si>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</si>
  <si>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</si>
  <si>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</si>
  <si>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</si>
  <si>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</si>
  <si>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</si>
  <si>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</si>
  <si>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</si>
  <si>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</si>
  <si>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</si>
  <si>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</si>
  <si>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</si>
  <si>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</si>
  <si>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Papau New guinea</t>
  </si>
  <si>
    <t>Paraguay</t>
  </si>
  <si>
    <t>Peru</t>
  </si>
  <si>
    <t>Phillipines</t>
  </si>
  <si>
    <t>Poland</t>
  </si>
  <si>
    <t>Portugal</t>
  </si>
  <si>
    <t>Qatar</t>
  </si>
  <si>
    <t>Republic of Congo</t>
  </si>
  <si>
    <t>Romania</t>
  </si>
  <si>
    <t>Rwanda</t>
  </si>
  <si>
    <t>Saint Kitts and Nevis</t>
  </si>
  <si>
    <t>Saint Lucia</t>
  </si>
  <si>
    <t>Saint Vincent</t>
  </si>
  <si>
    <t>Samoa</t>
  </si>
  <si>
    <t>San Marino</t>
  </si>
  <si>
    <t xml:space="preserve">Sao Tome </t>
  </si>
  <si>
    <t>Saudi Arabia</t>
  </si>
  <si>
    <t>Senegal</t>
  </si>
  <si>
    <t>METRIC TONNAGE (MT)</t>
  </si>
  <si>
    <t>PROGRAM SUMMARY</t>
  </si>
  <si>
    <t>TOTAL MT</t>
  </si>
  <si>
    <t>Direct Distribution (DD)</t>
  </si>
  <si>
    <t>Monetization (Monet)</t>
  </si>
  <si>
    <t>DD MT Total</t>
  </si>
  <si>
    <t>Monet MT Total</t>
  </si>
  <si>
    <t>COMMODITY &amp; FREIGHT (C&amp;F) COSTS</t>
  </si>
  <si>
    <t>% Monet</t>
  </si>
  <si>
    <t>Commodity Value (000s)</t>
  </si>
  <si>
    <t>DD C&amp;F Total (000s)</t>
  </si>
  <si>
    <t>Monet C&amp;F Total (000s)</t>
  </si>
  <si>
    <t>Total C&amp;F (000s)</t>
  </si>
  <si>
    <t>TOTAL C&amp;F (000s)</t>
  </si>
  <si>
    <t>TOTAL PROGRAM COST (000s)</t>
  </si>
  <si>
    <t>% DD</t>
  </si>
  <si>
    <t>% Section 202(e)</t>
  </si>
  <si>
    <t>Commodity</t>
  </si>
  <si>
    <t>PVO</t>
  </si>
  <si>
    <t>MT</t>
  </si>
  <si>
    <t>Bulk/Processed</t>
  </si>
  <si>
    <t>Line</t>
  </si>
  <si>
    <t>Commodity ID</t>
  </si>
  <si>
    <t>Bulk</t>
  </si>
  <si>
    <t>Inland Rate</t>
  </si>
  <si>
    <t>Fiscal Year</t>
  </si>
  <si>
    <t>Total</t>
  </si>
  <si>
    <t>Inland Value (000s)</t>
  </si>
  <si>
    <t>Ocean Value (000s)</t>
  </si>
  <si>
    <t>Total Trans (000s)</t>
  </si>
  <si>
    <t>Estimated Total Com and Frt (000s)</t>
  </si>
  <si>
    <t>Section 202(e) (000s)</t>
  </si>
  <si>
    <t>ITSH (000s)</t>
  </si>
  <si>
    <t>FY Funding Source</t>
  </si>
  <si>
    <t>Program Year</t>
  </si>
  <si>
    <t>South Sudan</t>
  </si>
  <si>
    <t>Angola</t>
  </si>
  <si>
    <t>BAGS, WOVEN POLYPROPYLENE- 50 KG    100752</t>
  </si>
  <si>
    <t>BEANS, BLACK BAG-50 KG    100552</t>
  </si>
  <si>
    <t>BEANS, GARBANZO, DESI BAG-50 KG    101038</t>
  </si>
  <si>
    <t>BEANS, GARBANZO, KABULI BAG-50 KG    100905</t>
  </si>
  <si>
    <t>BEANS, GREAT NORTHERN BAG-50 KG    100550</t>
  </si>
  <si>
    <t>BEANS, KIDNEY, DARK RED BAG-50 KG    100553</t>
  </si>
  <si>
    <t>BEANS, KIDNEY, LIGHT RED BAG-50 KG    100554</t>
  </si>
  <si>
    <t>BEANS, PINK BAG-50 KG    100549</t>
  </si>
  <si>
    <t>BEANS, PINTO BAG-50 KG    100551</t>
  </si>
  <si>
    <t>BEANS, SMALL RED BAG-50 KG    100547</t>
  </si>
  <si>
    <t>BULGUR BAG-50 KG    100606</t>
  </si>
  <si>
    <t>BULGUR, SOY-FORT BAG-50 KG    100605</t>
  </si>
  <si>
    <t>CORN, YELLOW BAG-50 KG    100576</t>
  </si>
  <si>
    <t>CORN, YELLOW BULK    100589</t>
  </si>
  <si>
    <t>CORNMEAL BAG-HP-25 KG    100609</t>
  </si>
  <si>
    <t>CORNMEAL, SOY-FORT BAG-HP-25 KG    100611</t>
  </si>
  <si>
    <t>CORN-SOY BLEND BAG-HP-25 KG    100538</t>
  </si>
  <si>
    <t>CORN-SOY BLEND PLUS BAG-HP-25 KG    110200</t>
  </si>
  <si>
    <t>CORN-SOY BLEND, INSTANT BAG-HP-25 KG    110197</t>
  </si>
  <si>
    <t>EMERGNCY FD, A20 PASTE POUCH-18-9/50 G    110174</t>
  </si>
  <si>
    <t>EMERGNCY FD, A28 RICE BAR-24-9/55 G    110181</t>
  </si>
  <si>
    <t>EMERGNCY FD, A29 WHEAT BAR-24-9/55 G    110184</t>
  </si>
  <si>
    <t>EMERGNCY FD, RUTF SPRD POUCH-150/92 G  110170</t>
  </si>
  <si>
    <t>FLOUR, ALL PURPOSE BAG-50 KG    100562</t>
  </si>
  <si>
    <t>FLOUR, BREAD BAG-50 KG    100563</t>
  </si>
  <si>
    <t>LENTILS BAG-50 KG    100560</t>
  </si>
  <si>
    <t>OIL, SOYBEAN, CRUDE, DEGUMMED BULK  100564</t>
  </si>
  <si>
    <t>OIL, VEGETABLE CAN-6/4 L    100566</t>
  </si>
  <si>
    <t>OIL, VEGETABLE DRUM-208 L    100568</t>
  </si>
  <si>
    <t>OIL, VEGETABLE PAIL-20 L    100633</t>
  </si>
  <si>
    <t>PEAS, GREEN, SPLIT BAG-50 KG    100556</t>
  </si>
  <si>
    <t>PEAS, GREEN, WHOLE BAG-50 KG    100559</t>
  </si>
  <si>
    <t>PEAS, YELLOW, SPLIT BAG-50 KG    100555</t>
  </si>
  <si>
    <t>PEAS, YELLOW, WHOLE BAG-50 KG    100558</t>
  </si>
  <si>
    <t>POTATO FLAKES, DEHYDRATED BAG-10 KG    100543</t>
  </si>
  <si>
    <t>POTATO FLAKES, DEHYDRATED BAG-20 KG    100544</t>
  </si>
  <si>
    <t>POTATO GRANULES, DEHY POUCH-10/1.36 KG    110192</t>
  </si>
  <si>
    <t>RICE, 2/7 LG, W-MLD, PRBL BAG-50 KG 100968</t>
  </si>
  <si>
    <t>RICE, 2/7 MG, W-MLD, PRBL BAG-50 KG 100970</t>
  </si>
  <si>
    <t>RICE, 3/15 LG, W-MLD BAG-50 KG    100971</t>
  </si>
  <si>
    <t>RICE, 5/20 LG, W-MLD BAG-50 KG    100975</t>
  </si>
  <si>
    <t>RICE, 5/20 LG, W-MLD, PRBL BAG-50 KG    100976</t>
  </si>
  <si>
    <t>RICE, 5/20 MG, W-MLD BAG-50 KG    100977</t>
  </si>
  <si>
    <t>RICE, 5/20 MG, W-MLD, PRBL BAG-50 KG    100978</t>
  </si>
  <si>
    <t>RICE, MILLED BULK   100599</t>
  </si>
  <si>
    <t>SORGHUM BAG-50 KG    100586</t>
  </si>
  <si>
    <t>SORGHUM BULK    100597</t>
  </si>
  <si>
    <t>SOY FLOUR, DEFATTED BAG-50 LB    100617</t>
  </si>
  <si>
    <t>SOY PROTEIN, CONCENTRATE BAG-25 KG    100537</t>
  </si>
  <si>
    <t>SOY PROTEIN, ISOLATE BAG-20 KG    110086</t>
  </si>
  <si>
    <t>SOY PROTEIN, TEXTURED BAG-50 LB    100618</t>
  </si>
  <si>
    <t>SOYBEANS, YELLOW BAG-50 KG    100577</t>
  </si>
  <si>
    <t>WHEAT, DARK NORTHERN SPRING BULK    100925</t>
  </si>
  <si>
    <t>WHEAT, HARD RED SPRING BAG-50 KG    100580</t>
  </si>
  <si>
    <t>WHEAT, HARD RED SPRING BULK    100592</t>
  </si>
  <si>
    <t>WHEAT, HARD RED WINTER BAG-50 KG    100581</t>
  </si>
  <si>
    <t>WHEAT, HARD RED WINTER BULK    100593</t>
  </si>
  <si>
    <t>WHEAT, NORTHERN SPRING BAG-50 KG    100585</t>
  </si>
  <si>
    <t>WHEAT, NORTHERN SPRING BULK    100596</t>
  </si>
  <si>
    <t>WHEAT, SOFT RED WINTER BAG-50 KG    100582</t>
  </si>
  <si>
    <t>WHEAT, SOFT RED WINTER BULK    100594</t>
  </si>
  <si>
    <t>WHEAT, SOFT WHITE BAG-50 KG    100583</t>
  </si>
  <si>
    <t>WHEAT, SOFT WHITE BULK    100598</t>
  </si>
  <si>
    <t>WHEAT-SOY BLEND BAG-HP-25 KG    100540</t>
  </si>
  <si>
    <t>Packaged</t>
  </si>
  <si>
    <t>N/A</t>
  </si>
  <si>
    <t>West Africa (Ebola)</t>
  </si>
  <si>
    <t>EMERGENCY FD, RUSF POUCH-105/100 G   110452</t>
  </si>
  <si>
    <t>POTATO GRANULES, DEHY POUCH-10 KG    110522</t>
  </si>
  <si>
    <t>POTATO GRANULES, DEHY POUCH-20 KG    110540</t>
  </si>
  <si>
    <t>CORN-SOY BLEND, SUPER CEREAL  PLUS BOX-10/1.5 KG 110472</t>
  </si>
  <si>
    <t>RICE, FORTIFIED, 5/20 LG, W-MLD BAG 50KG  110493</t>
  </si>
  <si>
    <t>RICE, FORTIFIED, 5/20 MG, W-MLD BAG 50KG  110495</t>
  </si>
  <si>
    <t>WHEAT, HARD WHITE BAG-50 KG    100584</t>
  </si>
  <si>
    <t>WHEAT, HARD WHITE BULK    100595</t>
  </si>
  <si>
    <t>Bulk&lt;20K</t>
  </si>
  <si>
    <t>Bulk&gt;20K</t>
  </si>
  <si>
    <t>WHEAT, HARD WHITE BULK    100584</t>
  </si>
  <si>
    <t>WHEAT, HARD WHITE BAG-50 KG</t>
  </si>
  <si>
    <t>n/a</t>
  </si>
  <si>
    <t>FY2021 COMMODITY CALCULATION WORKSHEET - Updated 09/29/2020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</si>
</sst>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&quot;$&quot;#,##0.0"/>
    <numFmt numFmtId="167" formatCode="&quot;$&quot;#,##0.0_);[Red]\(&quot;$&quot;#,##0.0\)"/>
    <numFmt numFmtId="168" formatCode="&quot;$&quot;#,##0.00"/>
  </numFmts>
  <fonts count="27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81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sz val="9"/>
      <name val="宋体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indexed="22"/>
      </top>
      <bottom style="hair">
        <color indexed="22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indexed="22"/>
      </bottom>
      <diagonal/>
    </border>
    <border>
      <left style="thin">
        <color auto="1"/>
      </left>
      <right style="thin">
        <color auto="1"/>
      </right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auto="1"/>
      </left>
      <right style="medium">
        <color auto="1"/>
      </right>
      <top/>
      <bottom style="hair">
        <color indexed="22"/>
      </bottom>
      <diagonal/>
    </border>
    <border>
      <left style="thin">
        <color auto="1"/>
      </left>
      <right style="thin">
        <color auto="1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auto="1"/>
      </left>
      <right style="medium">
        <color auto="1"/>
      </right>
      <top style="hair">
        <color indexed="22"/>
      </top>
      <bottom style="hair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22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22"/>
      </bottom>
      <diagonal/>
    </border>
    <border>
      <left/>
      <right style="thin">
        <color auto="1"/>
      </right>
      <top style="thin">
        <color auto="1"/>
      </top>
      <bottom style="hair">
        <color indexed="22"/>
      </bottom>
      <diagonal/>
    </border>
    <border>
      <left/>
      <right/>
      <top style="thin">
        <color auto="1"/>
      </top>
      <bottom style="hair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22"/>
      </top>
      <bottom style="thin">
        <color auto="1"/>
      </bottom>
      <diagonal/>
    </border>
    <border>
      <left/>
      <right/>
      <top style="hair">
        <color indexed="22"/>
      </top>
      <bottom style="thin">
        <color auto="1"/>
      </bottom>
      <diagonal/>
    </border>
    <border>
      <left/>
      <right style="thin">
        <color auto="1"/>
      </right>
      <top style="hair">
        <color indexed="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22"/>
      </top>
      <bottom style="medium">
        <color auto="1"/>
      </bottom>
      <diagonal/>
    </border>
    <border>
      <left/>
      <right/>
      <top style="hair">
        <color indexed="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indexed="22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Fill="1" applyBorder="1"/>
    <xf numFmtId="0" fontId="0" fillId="3" borderId="14" xfId="0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vertical="center"/>
    </xf>
    <xf numFmtId="3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left" vertical="center"/>
    </xf>
    <xf numFmtId="38" fontId="2" fillId="4" borderId="0" xfId="0" applyNumberFormat="1" applyFont="1" applyFill="1" applyBorder="1" applyAlignment="1" applyProtection="1">
      <alignment horizontal="center" vertical="center"/>
    </xf>
    <xf numFmtId="167" fontId="2" fillId="4" borderId="0" xfId="0" applyNumberFormat="1" applyFont="1" applyFill="1" applyBorder="1" applyAlignment="1" applyProtection="1">
      <alignment horizontal="center" vertical="center"/>
    </xf>
    <xf numFmtId="166" fontId="2" fillId="4" borderId="0" xfId="0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Fill="1" applyBorder="1" applyAlignment="1" applyProtection="1">
      <alignment horizontal="center" vertical="center"/>
    </xf>
    <xf numFmtId="166" fontId="0" fillId="3" borderId="16" xfId="0" applyNumberFormat="1" applyFill="1" applyBorder="1" applyAlignment="1" applyProtection="1">
      <alignment horizontal="center" vertical="center"/>
    </xf>
    <xf numFmtId="166" fontId="0" fillId="3" borderId="17" xfId="0" applyNumberFormat="1" applyFill="1" applyBorder="1" applyAlignment="1" applyProtection="1">
      <alignment horizontal="center" vertical="center"/>
    </xf>
    <xf numFmtId="166" fontId="0" fillId="3" borderId="18" xfId="0" applyNumberFormat="1" applyFill="1" applyBorder="1" applyAlignment="1" applyProtection="1">
      <alignment horizontal="center" vertical="center"/>
    </xf>
    <xf numFmtId="166" fontId="0" fillId="3" borderId="19" xfId="0" applyNumberFormat="1" applyFill="1" applyBorder="1" applyAlignment="1" applyProtection="1">
      <alignment horizontal="center" vertical="center"/>
    </xf>
    <xf numFmtId="166" fontId="0" fillId="3" borderId="14" xfId="0" applyNumberFormat="1" applyFill="1" applyBorder="1" applyAlignment="1" applyProtection="1">
      <alignment horizontal="center" vertical="center"/>
    </xf>
    <xf numFmtId="166" fontId="0" fillId="3" borderId="20" xfId="0" applyNumberFormat="1" applyFill="1" applyBorder="1" applyAlignment="1" applyProtection="1">
      <alignment horizontal="center" vertical="center"/>
    </xf>
    <xf numFmtId="166" fontId="0" fillId="3" borderId="21" xfId="0" applyNumberFormat="1" applyFill="1" applyBorder="1" applyAlignment="1" applyProtection="1">
      <alignment horizontal="center" vertical="center"/>
    </xf>
    <xf numFmtId="166" fontId="0" fillId="3" borderId="22" xfId="0" applyNumberForma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/>
    </xf>
    <xf numFmtId="0" fontId="0" fillId="0" borderId="1" xfId="0" applyFill="1" applyBorder="1"/>
    <xf numFmtId="3" fontId="0" fillId="3" borderId="16" xfId="0" applyNumberFormat="1" applyFill="1" applyBorder="1" applyAlignment="1" applyProtection="1">
      <alignment horizontal="center" vertical="center"/>
    </xf>
    <xf numFmtId="3" fontId="4" fillId="4" borderId="7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43" fontId="10" fillId="0" borderId="0" xfId="1" applyFont="1" applyFill="1" applyAlignment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/>
    <xf numFmtId="0" fontId="0" fillId="7" borderId="1" xfId="0" applyFill="1" applyBorder="1"/>
    <xf numFmtId="0" fontId="1" fillId="8" borderId="1" xfId="0" applyFont="1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7" fillId="11" borderId="0" xfId="0" applyFont="1" applyFill="1" applyBorder="1"/>
    <xf numFmtId="0" fontId="7" fillId="11" borderId="0" xfId="0" applyFont="1" applyFill="1"/>
    <xf numFmtId="0" fontId="7" fillId="11" borderId="1" xfId="0" applyFont="1" applyFill="1" applyBorder="1"/>
    <xf numFmtId="3" fontId="7" fillId="11" borderId="1" xfId="0" applyNumberFormat="1" applyFont="1" applyFill="1" applyBorder="1" applyAlignment="1">
      <alignment horizontal="right"/>
    </xf>
    <xf numFmtId="1" fontId="7" fillId="11" borderId="1" xfId="0" applyNumberFormat="1" applyFont="1" applyFill="1" applyBorder="1"/>
    <xf numFmtId="3" fontId="7" fillId="11" borderId="1" xfId="1" applyNumberFormat="1" applyFont="1" applyFill="1" applyBorder="1"/>
    <xf numFmtId="49" fontId="7" fillId="11" borderId="1" xfId="0" applyNumberFormat="1" applyFont="1" applyFill="1" applyBorder="1"/>
    <xf numFmtId="3" fontId="7" fillId="11" borderId="1" xfId="1" applyNumberFormat="1" applyFont="1" applyFill="1" applyBorder="1" applyAlignment="1">
      <alignment horizontal="right"/>
    </xf>
    <xf numFmtId="1" fontId="7" fillId="11" borderId="1" xfId="1" applyNumberFormat="1" applyFont="1" applyFill="1" applyBorder="1"/>
    <xf numFmtId="0" fontId="7" fillId="11" borderId="23" xfId="0" applyFont="1" applyFill="1" applyBorder="1"/>
    <xf numFmtId="49" fontId="7" fillId="11" borderId="24" xfId="0" applyNumberFormat="1" applyFont="1" applyFill="1" applyBorder="1"/>
    <xf numFmtId="3" fontId="7" fillId="11" borderId="24" xfId="1" applyNumberFormat="1" applyFont="1" applyFill="1" applyBorder="1"/>
    <xf numFmtId="1" fontId="7" fillId="11" borderId="0" xfId="0" applyNumberFormat="1" applyFont="1" applyFill="1"/>
    <xf numFmtId="0" fontId="12" fillId="11" borderId="25" xfId="0" applyFont="1" applyFill="1" applyBorder="1"/>
    <xf numFmtId="0" fontId="12" fillId="11" borderId="1" xfId="0" applyFont="1" applyFill="1" applyBorder="1"/>
    <xf numFmtId="0" fontId="12" fillId="11" borderId="1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49" fontId="7" fillId="11" borderId="27" xfId="0" applyNumberFormat="1" applyFont="1" applyFill="1" applyBorder="1"/>
    <xf numFmtId="0" fontId="11" fillId="11" borderId="1" xfId="0" applyFont="1" applyFill="1" applyBorder="1" applyAlignment="1">
      <alignment horizontal="center"/>
    </xf>
    <xf numFmtId="0" fontId="3" fillId="0" borderId="2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Protection="1"/>
    <xf numFmtId="0" fontId="0" fillId="4" borderId="8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4" fillId="4" borderId="29" xfId="0" applyNumberFormat="1" applyFont="1" applyFill="1" applyBorder="1" applyAlignment="1" applyProtection="1">
      <alignment vertical="center"/>
    </xf>
    <xf numFmtId="0" fontId="4" fillId="4" borderId="9" xfId="0" applyNumberFormat="1" applyFont="1" applyFill="1" applyBorder="1" applyAlignment="1" applyProtection="1">
      <alignment vertical="center"/>
    </xf>
    <xf numFmtId="0" fontId="0" fillId="4" borderId="1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4" borderId="0" xfId="0" applyNumberFormat="1" applyFont="1" applyFill="1" applyBorder="1" applyAlignment="1" applyProtection="1">
      <alignment vertical="center"/>
    </xf>
    <xf numFmtId="0" fontId="0" fillId="4" borderId="15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2" fillId="6" borderId="26" xfId="0" applyFont="1" applyFill="1" applyBorder="1" applyAlignment="1" applyProtection="1">
      <alignment vertical="center"/>
    </xf>
    <xf numFmtId="0" fontId="2" fillId="6" borderId="23" xfId="0" applyFont="1" applyFill="1" applyBorder="1" applyAlignment="1" applyProtection="1">
      <alignment vertical="center"/>
    </xf>
    <xf numFmtId="0" fontId="0" fillId="4" borderId="32" xfId="0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" fontId="0" fillId="0" borderId="16" xfId="0" applyNumberFormat="1" applyFill="1" applyBorder="1" applyAlignment="1" applyProtection="1">
      <alignment horizontal="center" vertical="center"/>
    </xf>
    <xf numFmtId="166" fontId="0" fillId="5" borderId="16" xfId="0" applyNumberFormat="1" applyFill="1" applyBorder="1" applyAlignment="1" applyProtection="1">
      <alignment horizontal="center" vertical="center"/>
    </xf>
    <xf numFmtId="168" fontId="0" fillId="5" borderId="16" xfId="0" applyNumberFormat="1" applyFill="1" applyBorder="1" applyAlignment="1" applyProtection="1">
      <alignment horizontal="center" vertical="center"/>
    </xf>
    <xf numFmtId="166" fontId="0" fillId="5" borderId="14" xfId="0" applyNumberFormat="1" applyFill="1" applyBorder="1" applyAlignment="1" applyProtection="1">
      <alignment horizontal="center" vertical="center"/>
    </xf>
    <xf numFmtId="3" fontId="4" fillId="4" borderId="5" xfId="0" applyNumberFormat="1" applyFont="1" applyFill="1" applyBorder="1" applyAlignment="1" applyProtection="1">
      <alignment horizontal="center" vertical="center"/>
    </xf>
    <xf numFmtId="166" fontId="4" fillId="4" borderId="7" xfId="0" applyNumberFormat="1" applyFont="1" applyFill="1" applyBorder="1" applyAlignment="1" applyProtection="1">
      <alignment horizontal="center" vertical="center"/>
    </xf>
    <xf numFmtId="166" fontId="4" fillId="4" borderId="5" xfId="0" applyNumberFormat="1" applyFont="1" applyFill="1" applyBorder="1" applyAlignment="1" applyProtection="1">
      <alignment horizontal="center" vertical="center"/>
    </xf>
    <xf numFmtId="165" fontId="4" fillId="4" borderId="5" xfId="0" applyNumberFormat="1" applyFont="1" applyFill="1" applyBorder="1" applyAlignment="1" applyProtection="1">
      <alignment horizontal="center" vertical="center"/>
    </xf>
    <xf numFmtId="166" fontId="4" fillId="4" borderId="2" xfId="0" applyNumberFormat="1" applyFont="1" applyFill="1" applyBorder="1" applyAlignment="1" applyProtection="1">
      <alignment horizontal="center" vertical="center"/>
    </xf>
    <xf numFmtId="166" fontId="4" fillId="4" borderId="6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shrinkToFit="1"/>
    </xf>
    <xf numFmtId="0" fontId="7" fillId="0" borderId="0" xfId="0" applyFont="1" applyFill="1" applyBorder="1" applyProtection="1"/>
    <xf numFmtId="0" fontId="1" fillId="0" borderId="0" xfId="0" applyFont="1" applyProtection="1"/>
    <xf numFmtId="0" fontId="1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49" fontId="7" fillId="0" borderId="0" xfId="0" applyNumberFormat="1" applyFont="1" applyFill="1" applyBorder="1" applyProtection="1"/>
    <xf numFmtId="49" fontId="8" fillId="0" borderId="0" xfId="0" applyNumberFormat="1" applyFont="1" applyFill="1" applyBorder="1" applyAlignment="1" applyProtection="1">
      <alignment wrapText="1"/>
    </xf>
    <xf numFmtId="49" fontId="8" fillId="0" borderId="0" xfId="0" applyNumberFormat="1" applyFont="1" applyBorder="1" applyProtection="1"/>
    <xf numFmtId="49" fontId="7" fillId="0" borderId="0" xfId="0" applyNumberFormat="1" applyFont="1" applyFill="1" applyBorder="1" applyAlignment="1" applyProtection="1">
      <alignment wrapText="1"/>
    </xf>
    <xf numFmtId="49" fontId="7" fillId="0" borderId="0" xfId="0" applyNumberFormat="1" applyFont="1" applyBorder="1" applyProtection="1"/>
    <xf numFmtId="0" fontId="8" fillId="0" borderId="0" xfId="0" applyFont="1" applyFill="1" applyBorder="1" applyProtection="1"/>
    <xf numFmtId="0" fontId="0" fillId="11" borderId="0" xfId="0" applyFill="1" applyBorder="1" applyProtection="1"/>
    <xf numFmtId="0" fontId="0" fillId="11" borderId="0" xfId="0" applyFill="1" applyAlignment="1" applyProtection="1">
      <alignment horizontal="center"/>
    </xf>
    <xf numFmtId="0" fontId="8" fillId="11" borderId="0" xfId="0" applyFont="1" applyFill="1" applyBorder="1" applyProtection="1"/>
    <xf numFmtId="0" fontId="0" fillId="11" borderId="0" xfId="0" applyFill="1" applyAlignment="1" applyProtection="1">
      <alignment shrinkToFit="1"/>
    </xf>
    <xf numFmtId="0" fontId="0" fillId="11" borderId="1" xfId="0" applyFill="1" applyBorder="1" applyProtection="1"/>
    <xf numFmtId="0" fontId="0" fillId="11" borderId="0" xfId="0" applyFill="1" applyBorder="1" applyAlignment="1" applyProtection="1">
      <alignment horizontal="center"/>
    </xf>
    <xf numFmtId="0" fontId="7" fillId="11" borderId="0" xfId="0" applyFont="1" applyFill="1" applyBorder="1" applyProtection="1"/>
    <xf numFmtId="0" fontId="0" fillId="11" borderId="0" xfId="0" applyFill="1" applyProtection="1"/>
    <xf numFmtId="49" fontId="8" fillId="11" borderId="0" xfId="0" applyNumberFormat="1" applyFont="1" applyFill="1" applyBorder="1" applyProtection="1"/>
    <xf numFmtId="49" fontId="7" fillId="11" borderId="0" xfId="0" applyNumberFormat="1" applyFont="1" applyFill="1" applyBorder="1" applyProtection="1"/>
    <xf numFmtId="49" fontId="8" fillId="0" borderId="0" xfId="0" applyNumberFormat="1" applyFont="1" applyFill="1" applyBorder="1" applyProtection="1"/>
    <xf numFmtId="0" fontId="0" fillId="0" borderId="1" xfId="0" applyFill="1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shrinkToFit="1"/>
    </xf>
    <xf numFmtId="3" fontId="0" fillId="0" borderId="15" xfId="0" applyNumberForma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4" borderId="4" xfId="0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 shrinkToFit="1"/>
    </xf>
    <xf numFmtId="0" fontId="4" fillId="4" borderId="34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 applyProtection="1">
      <alignment horizontal="center" vertical="center" wrapText="1"/>
    </xf>
    <xf numFmtId="6" fontId="4" fillId="4" borderId="24" xfId="0" applyNumberFormat="1" applyFont="1" applyFill="1" applyBorder="1" applyAlignment="1" applyProtection="1">
      <alignment horizontal="center" vertical="center" wrapText="1"/>
    </xf>
    <xf numFmtId="165" fontId="4" fillId="4" borderId="24" xfId="0" applyNumberFormat="1" applyFont="1" applyFill="1" applyBorder="1" applyAlignment="1" applyProtection="1">
      <alignment horizontal="center" vertical="center" wrapText="1"/>
    </xf>
    <xf numFmtId="0" fontId="4" fillId="4" borderId="37" xfId="0" applyFont="1" applyFill="1" applyBorder="1" applyAlignment="1" applyProtection="1">
      <alignment horizontal="center" vertical="center" wrapText="1"/>
    </xf>
    <xf numFmtId="3" fontId="0" fillId="0" borderId="16" xfId="0" applyNumberFormat="1" applyBorder="1" applyAlignment="1" applyProtection="1">
      <alignment horizontal="center" vertical="center"/>
    </xf>
    <xf numFmtId="3" fontId="0" fillId="0" borderId="39" xfId="0" applyNumberFormat="1" applyFill="1" applyBorder="1" applyAlignment="1" applyProtection="1">
      <alignment horizontal="center" vertical="center"/>
    </xf>
    <xf numFmtId="3" fontId="0" fillId="3" borderId="39" xfId="0" applyNumberFormat="1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166" fontId="0" fillId="5" borderId="39" xfId="0" applyNumberFormat="1" applyFill="1" applyBorder="1" applyAlignment="1" applyProtection="1">
      <alignment horizontal="center" vertical="center"/>
    </xf>
    <xf numFmtId="166" fontId="0" fillId="3" borderId="39" xfId="0" applyNumberFormat="1" applyFill="1" applyBorder="1" applyAlignment="1" applyProtection="1">
      <alignment horizontal="center" vertical="center"/>
    </xf>
    <xf numFmtId="166" fontId="0" fillId="3" borderId="38" xfId="0" applyNumberFormat="1" applyFill="1" applyBorder="1" applyAlignment="1" applyProtection="1">
      <alignment horizontal="center" vertical="center"/>
    </xf>
    <xf numFmtId="166" fontId="0" fillId="3" borderId="40" xfId="0" applyNumberForma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vertical="center" shrinkToFit="1"/>
    </xf>
    <xf numFmtId="3" fontId="16" fillId="0" borderId="41" xfId="0" applyNumberFormat="1" applyFont="1" applyFill="1" applyBorder="1" applyAlignment="1" applyProtection="1">
      <alignment horizontal="center" vertical="center"/>
    </xf>
    <xf numFmtId="3" fontId="16" fillId="3" borderId="41" xfId="0" applyNumberFormat="1" applyFont="1" applyFill="1" applyBorder="1" applyAlignment="1" applyProtection="1">
      <alignment horizontal="center" vertical="center"/>
    </xf>
    <xf numFmtId="0" fontId="16" fillId="3" borderId="42" xfId="0" applyFont="1" applyFill="1" applyBorder="1" applyAlignment="1" applyProtection="1">
      <alignment horizontal="center" vertical="center"/>
    </xf>
    <xf numFmtId="166" fontId="16" fillId="5" borderId="42" xfId="0" applyNumberFormat="1" applyFont="1" applyFill="1" applyBorder="1" applyAlignment="1" applyProtection="1">
      <alignment horizontal="center" vertical="center"/>
    </xf>
    <xf numFmtId="166" fontId="16" fillId="3" borderId="42" xfId="0" applyNumberFormat="1" applyFont="1" applyFill="1" applyBorder="1" applyAlignment="1" applyProtection="1">
      <alignment horizontal="center" vertical="center"/>
    </xf>
    <xf numFmtId="168" fontId="16" fillId="5" borderId="41" xfId="0" applyNumberFormat="1" applyFont="1" applyFill="1" applyBorder="1" applyAlignment="1" applyProtection="1">
      <alignment horizontal="center" vertical="center"/>
    </xf>
    <xf numFmtId="166" fontId="16" fillId="3" borderId="43" xfId="0" applyNumberFormat="1" applyFont="1" applyFill="1" applyBorder="1" applyAlignment="1" applyProtection="1">
      <alignment horizontal="center" vertical="center"/>
    </xf>
    <xf numFmtId="166" fontId="16" fillId="3" borderId="44" xfId="0" applyNumberFormat="1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vertical="center" shrinkToFit="1"/>
    </xf>
    <xf numFmtId="3" fontId="16" fillId="0" borderId="45" xfId="0" applyNumberFormat="1" applyFont="1" applyBorder="1" applyAlignment="1" applyProtection="1">
      <alignment horizontal="center" vertical="center"/>
    </xf>
    <xf numFmtId="3" fontId="16" fillId="3" borderId="16" xfId="0" applyNumberFormat="1" applyFont="1" applyFill="1" applyBorder="1" applyAlignment="1" applyProtection="1">
      <alignment horizontal="center" vertical="center"/>
    </xf>
    <xf numFmtId="0" fontId="16" fillId="3" borderId="45" xfId="0" applyFont="1" applyFill="1" applyBorder="1" applyAlignment="1" applyProtection="1">
      <alignment horizontal="center" vertical="center"/>
    </xf>
    <xf numFmtId="166" fontId="16" fillId="5" borderId="45" xfId="0" applyNumberFormat="1" applyFont="1" applyFill="1" applyBorder="1" applyAlignment="1" applyProtection="1">
      <alignment horizontal="center" vertical="center"/>
    </xf>
    <xf numFmtId="166" fontId="16" fillId="3" borderId="45" xfId="0" applyNumberFormat="1" applyFont="1" applyFill="1" applyBorder="1" applyAlignment="1" applyProtection="1">
      <alignment horizontal="center" vertical="center"/>
    </xf>
    <xf numFmtId="168" fontId="16" fillId="5" borderId="16" xfId="0" applyNumberFormat="1" applyFont="1" applyFill="1" applyBorder="1" applyAlignment="1" applyProtection="1">
      <alignment horizontal="center" vertical="center"/>
    </xf>
    <xf numFmtId="166" fontId="16" fillId="3" borderId="46" xfId="0" applyNumberFormat="1" applyFont="1" applyFill="1" applyBorder="1" applyAlignment="1" applyProtection="1">
      <alignment horizontal="center" vertical="center"/>
    </xf>
    <xf numFmtId="166" fontId="16" fillId="3" borderId="47" xfId="0" applyNumberFormat="1" applyFont="1" applyFill="1" applyBorder="1" applyAlignment="1" applyProtection="1">
      <alignment horizontal="center" vertical="center"/>
    </xf>
    <xf numFmtId="166" fontId="16" fillId="3" borderId="48" xfId="0" applyNumberFormat="1" applyFont="1" applyFill="1" applyBorder="1" applyAlignment="1" applyProtection="1">
      <alignment horizontal="center" vertical="center"/>
    </xf>
    <xf numFmtId="0" fontId="0" fillId="10" borderId="1" xfId="0" applyFont="1" applyFill="1" applyBorder="1"/>
    <xf numFmtId="0" fontId="0" fillId="8" borderId="1" xfId="0" applyFont="1" applyFill="1" applyBorder="1"/>
    <xf numFmtId="0" fontId="0" fillId="7" borderId="1" xfId="0" applyFont="1" applyFill="1" applyBorder="1"/>
    <xf numFmtId="0" fontId="18" fillId="0" borderId="1" xfId="0" applyFont="1" applyBorder="1"/>
    <xf numFmtId="0" fontId="18" fillId="0" borderId="1" xfId="0" applyFont="1" applyFill="1" applyBorder="1"/>
    <xf numFmtId="4" fontId="0" fillId="7" borderId="1" xfId="0" applyNumberFormat="1" applyFill="1" applyBorder="1" applyAlignment="1">
      <alignment horizontal="right"/>
    </xf>
    <xf numFmtId="0" fontId="18" fillId="0" borderId="1" xfId="0" applyFont="1" applyFill="1" applyBorder="1" applyAlignment="1">
      <alignment horizontal="left"/>
    </xf>
    <xf numFmtId="2" fontId="0" fillId="8" borderId="1" xfId="0" applyNumberFormat="1" applyFill="1" applyBorder="1" applyAlignment="1">
      <alignment horizontal="right"/>
    </xf>
    <xf numFmtId="2" fontId="1" fillId="8" borderId="1" xfId="1" applyNumberFormat="1" applyFont="1" applyFill="1" applyBorder="1" applyAlignment="1">
      <alignment horizontal="right" vertical="center"/>
    </xf>
    <xf numFmtId="2" fontId="1" fillId="0" borderId="1" xfId="1" applyNumberFormat="1" applyFont="1" applyFill="1" applyBorder="1" applyAlignment="1">
      <alignment horizontal="right" vertical="center"/>
    </xf>
    <xf numFmtId="2" fontId="0" fillId="0" borderId="1" xfId="1" applyNumberFormat="1" applyFont="1" applyFill="1" applyBorder="1" applyAlignment="1">
      <alignment horizontal="right"/>
    </xf>
    <xf numFmtId="2" fontId="1" fillId="9" borderId="1" xfId="0" applyNumberFormat="1" applyFont="1" applyFill="1" applyBorder="1" applyAlignment="1">
      <alignment horizontal="right"/>
    </xf>
    <xf numFmtId="2" fontId="1" fillId="9" borderId="1" xfId="1" applyNumberFormat="1" applyFont="1" applyFill="1" applyBorder="1" applyAlignment="1">
      <alignment horizontal="right" vertical="center"/>
    </xf>
    <xf numFmtId="2" fontId="1" fillId="10" borderId="1" xfId="0" applyNumberFormat="1" applyFont="1" applyFill="1" applyBorder="1" applyAlignment="1">
      <alignment horizontal="right"/>
    </xf>
    <xf numFmtId="2" fontId="1" fillId="10" borderId="1" xfId="1" applyNumberFormat="1" applyFont="1" applyFill="1" applyBorder="1" applyAlignment="1">
      <alignment horizontal="right" vertical="center"/>
    </xf>
    <xf numFmtId="2" fontId="0" fillId="10" borderId="1" xfId="0" applyNumberFormat="1" applyFill="1" applyBorder="1" applyAlignment="1">
      <alignment horizontal="right"/>
    </xf>
    <xf numFmtId="2" fontId="1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Fill="1" applyBorder="1"/>
    <xf numFmtId="3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/>
    <xf numFmtId="3" fontId="7" fillId="0" borderId="1" xfId="1" applyNumberFormat="1" applyFont="1" applyFill="1" applyBorder="1"/>
    <xf numFmtId="0" fontId="7" fillId="0" borderId="0" xfId="0" applyFont="1" applyFill="1"/>
    <xf numFmtId="3" fontId="7" fillId="0" borderId="1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/>
    <xf numFmtId="1" fontId="7" fillId="0" borderId="1" xfId="1" applyNumberFormat="1" applyFont="1" applyFill="1" applyBorder="1"/>
    <xf numFmtId="1" fontId="7" fillId="0" borderId="1" xfId="1" applyNumberFormat="1" applyFont="1" applyFill="1" applyBorder="1" applyAlignment="1">
      <alignment horizontal="right"/>
    </xf>
    <xf numFmtId="0" fontId="11" fillId="11" borderId="1" xfId="0" applyFont="1" applyFill="1" applyBorder="1" applyAlignment="1">
      <alignment horizontal="center"/>
    </xf>
    <xf numFmtId="0" fontId="7" fillId="11" borderId="0" xfId="0" applyFont="1" applyFill="1" applyAlignment="1">
      <alignment wrapText="1"/>
    </xf>
    <xf numFmtId="0" fontId="7" fillId="11" borderId="1" xfId="0" applyFont="1" applyFill="1" applyBorder="1" applyAlignment="1">
      <alignment wrapText="1"/>
    </xf>
    <xf numFmtId="43" fontId="0" fillId="0" borderId="1" xfId="1" applyFont="1" applyFill="1" applyBorder="1" applyAlignment="1">
      <alignment horizontal="center" vertical="center"/>
    </xf>
    <xf numFmtId="0" fontId="4" fillId="2" borderId="26" xfId="0" applyFont="1" applyFill="1" applyBorder="1" applyAlignment="1" applyProtection="1">
      <alignment vertical="center"/>
    </xf>
    <xf numFmtId="167" fontId="2" fillId="0" borderId="23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/>
    </xf>
    <xf numFmtId="0" fontId="3" fillId="5" borderId="26" xfId="0" applyNumberFormat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3" fontId="16" fillId="0" borderId="16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vertical="center"/>
    </xf>
    <xf numFmtId="2" fontId="0" fillId="0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3" fontId="11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/>
    <xf numFmtId="3" fontId="11" fillId="0" borderId="1" xfId="1" applyNumberFormat="1" applyFont="1" applyFill="1" applyBorder="1"/>
    <xf numFmtId="4" fontId="20" fillId="7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0" fillId="0" borderId="38" xfId="0" applyFont="1" applyFill="1" applyBorder="1" applyAlignment="1" applyProtection="1">
      <alignment vertical="center" shrinkToFit="1"/>
    </xf>
    <xf numFmtId="0" fontId="0" fillId="12" borderId="1" xfId="0" applyFont="1" applyFill="1" applyBorder="1"/>
    <xf numFmtId="0" fontId="0" fillId="12" borderId="1" xfId="0" applyFill="1" applyBorder="1"/>
    <xf numFmtId="2" fontId="1" fillId="12" borderId="1" xfId="0" applyNumberFormat="1" applyFont="1" applyFill="1" applyBorder="1" applyAlignment="1">
      <alignment horizontal="right"/>
    </xf>
    <xf numFmtId="2" fontId="0" fillId="12" borderId="1" xfId="1" applyNumberFormat="1" applyFont="1" applyFill="1" applyBorder="1" applyAlignment="1">
      <alignment horizontal="right" vertical="center"/>
    </xf>
    <xf numFmtId="2" fontId="0" fillId="12" borderId="1" xfId="1" applyNumberFormat="1" applyFont="1" applyFill="1" applyBorder="1" applyAlignment="1">
      <alignment horizontal="right"/>
    </xf>
    <xf numFmtId="0" fontId="1" fillId="12" borderId="1" xfId="0" applyFont="1" applyFill="1" applyBorder="1"/>
    <xf numFmtId="2" fontId="0" fillId="7" borderId="1" xfId="0" applyNumberFormat="1" applyFill="1" applyBorder="1" applyAlignment="1">
      <alignment horizontal="right"/>
    </xf>
    <xf numFmtId="2" fontId="1" fillId="7" borderId="1" xfId="1" applyNumberFormat="1" applyFont="1" applyFill="1" applyBorder="1" applyAlignment="1">
      <alignment horizontal="right" vertical="center"/>
    </xf>
    <xf numFmtId="2" fontId="1" fillId="8" borderId="1" xfId="0" applyNumberFormat="1" applyFont="1" applyFill="1" applyBorder="1" applyAlignment="1">
      <alignment horizontal="right"/>
    </xf>
    <xf numFmtId="2" fontId="0" fillId="8" borderId="24" xfId="0" applyNumberFormat="1" applyFill="1" applyBorder="1" applyAlignment="1">
      <alignment horizontal="right"/>
    </xf>
    <xf numFmtId="2" fontId="0" fillId="0" borderId="27" xfId="0" applyNumberFormat="1" applyFont="1" applyFill="1" applyBorder="1" applyAlignment="1">
      <alignment horizontal="right"/>
    </xf>
    <xf numFmtId="2" fontId="0" fillId="0" borderId="27" xfId="1" applyNumberFormat="1" applyFont="1" applyFill="1" applyBorder="1" applyAlignment="1">
      <alignment horizontal="right"/>
    </xf>
    <xf numFmtId="0" fontId="11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166" fontId="0" fillId="3" borderId="43" xfId="0" applyNumberForma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 textRotation="90"/>
    </xf>
    <xf numFmtId="0" fontId="2" fillId="6" borderId="10" xfId="0" applyFont="1" applyFill="1" applyBorder="1" applyAlignment="1" applyProtection="1">
      <alignment horizontal="center" vertical="center" textRotation="90"/>
    </xf>
    <xf numFmtId="0" fontId="2" fillId="6" borderId="4" xfId="0" applyFont="1" applyFill="1" applyBorder="1" applyAlignment="1" applyProtection="1">
      <alignment horizontal="center" vertical="center" textRotation="90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166" fontId="2" fillId="0" borderId="36" xfId="0" applyNumberFormat="1" applyFont="1" applyFill="1" applyBorder="1" applyAlignment="1" applyProtection="1">
      <alignment horizontal="center" vertical="center"/>
    </xf>
    <xf numFmtId="166" fontId="2" fillId="0" borderId="41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49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3" fillId="5" borderId="26" xfId="0" applyNumberFormat="1" applyFont="1" applyFill="1" applyBorder="1" applyAlignment="1" applyProtection="1">
      <alignment horizontal="center" vertical="center"/>
    </xf>
    <xf numFmtId="0" fontId="3" fillId="5" borderId="23" xfId="0" applyNumberFormat="1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51" xfId="0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center" vertical="center" shrinkToFit="1"/>
    </xf>
    <xf numFmtId="0" fontId="2" fillId="6" borderId="23" xfId="0" applyFont="1" applyFill="1" applyBorder="1" applyAlignment="1" applyProtection="1">
      <alignment horizontal="center" vertical="center" shrinkToFit="1"/>
    </xf>
    <xf numFmtId="0" fontId="2" fillId="6" borderId="1" xfId="0" applyFont="1" applyFill="1" applyBorder="1" applyAlignment="1" applyProtection="1">
      <alignment horizontal="center" vertical="center"/>
    </xf>
    <xf numFmtId="0" fontId="11" fillId="11" borderId="1" xfId="0" applyFont="1" applyFill="1" applyBorder="1" applyAlignment="1">
      <alignment horizontal="center"/>
    </xf>
  </cellXfs>
  <cellStyles count="7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2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3399FF"/>
      <rgbColor rgb="00800000"/>
      <rgbColor rgb="00008000"/>
      <rgbColor rgb="00000080"/>
      <rgbColor rgb="008D0D62"/>
      <rgbColor rgb="00800080"/>
      <rgbColor rgb="00008080"/>
      <rgbColor rgb="00C0C0C0"/>
      <rgbColor rgb="00808080"/>
      <rgbColor rgb="00FF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DB6A2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autoPageBreaks="0" fitToPage="1"/>
  </sheetPr>
  <dimension ref="A1:T418"/>
  <sheetViews>
    <sheetView showGridLines="0" showZeros="0" tabSelected="1" topLeftCell="B1" zoomScale="80" zoomScaleNormal="80" zoomScalePageLayoutView="80" workbookViewId="0">
      <selection activeCell="N244" sqref="N244"/>
    </sheetView>
  </sheetViews>
  <sheetFormatPr defaultColWidth="8.77734375" defaultRowHeight="13.2"/>
  <cols>
    <col min="1" max="1" width="5.77734375" style="110" customWidth="1"/>
    <col min="2" max="2" width="7.109375" style="111" customWidth="1"/>
    <col min="3" max="3" width="38" style="111" customWidth="1"/>
    <col min="4" max="4" width="18.6640625" style="111" customWidth="1"/>
    <col min="5" max="5" width="18.6640625" style="216" hidden="1" customWidth="1"/>
    <col min="6" max="6" width="14" style="111" customWidth="1"/>
    <col min="7" max="7" width="13.6640625" style="111" customWidth="1"/>
    <col min="8" max="8" width="14.77734375" style="68" customWidth="1"/>
    <col min="9" max="9" width="13.77734375" style="111" customWidth="1"/>
    <col min="10" max="10" width="12" style="111" customWidth="1"/>
    <col min="11" max="11" width="15.6640625" style="111" customWidth="1"/>
    <col min="12" max="12" width="16.6640625" style="111" customWidth="1"/>
    <col min="13" max="13" width="14.44140625" style="111" customWidth="1"/>
    <col min="14" max="14" width="20.44140625" style="111" customWidth="1"/>
    <col min="15" max="15" width="18.44140625" style="111" customWidth="1"/>
    <col min="16" max="16" width="18.44140625" style="74" hidden="1" customWidth="1"/>
    <col min="17" max="17" width="5.6640625" style="66" hidden="1" customWidth="1"/>
    <col min="18" max="18" width="9.109375" style="67" hidden="1" customWidth="1"/>
    <col min="19" max="19" width="9.109375" style="67" customWidth="1"/>
    <col min="20" max="20" width="52.44140625" style="67" customWidth="1"/>
    <col min="21" max="23" width="8.77734375" style="68" customWidth="1"/>
    <col min="24" max="16384" width="8.77734375" style="68"/>
  </cols>
  <sheetData>
    <row r="1" spans="1:20" ht="31.5" customHeight="1" thickBot="1">
      <c r="A1" s="62" t="s">
        <v>314</v>
      </c>
      <c r="B1" s="63"/>
      <c r="C1" s="63"/>
      <c r="D1" s="213"/>
      <c r="E1" s="214"/>
      <c r="F1" s="63"/>
      <c r="G1" s="63"/>
      <c r="H1" s="63"/>
      <c r="I1" s="63"/>
      <c r="J1" s="63"/>
      <c r="K1" s="63"/>
      <c r="L1" s="63"/>
      <c r="M1" s="63"/>
      <c r="N1" s="63"/>
      <c r="O1" s="64"/>
      <c r="P1" s="65"/>
    </row>
    <row r="2" spans="1:20" ht="26.25" customHeight="1">
      <c r="A2" s="69"/>
      <c r="B2" s="70"/>
      <c r="C2" s="71" t="s">
        <v>46</v>
      </c>
      <c r="D2" s="72"/>
      <c r="E2" s="72"/>
      <c r="F2" s="71" t="s">
        <v>44</v>
      </c>
      <c r="G2" s="72"/>
      <c r="H2" s="71" t="s">
        <v>215</v>
      </c>
      <c r="I2" s="71"/>
      <c r="J2" s="72"/>
      <c r="K2" s="4"/>
      <c r="L2" s="3" t="s">
        <v>231</v>
      </c>
      <c r="M2" s="70"/>
      <c r="N2" s="3" t="s">
        <v>221</v>
      </c>
      <c r="O2" s="73"/>
    </row>
    <row r="3" spans="1:20" ht="22.5" customHeight="1">
      <c r="A3" s="10"/>
      <c r="B3" s="4"/>
      <c r="C3" s="212"/>
      <c r="D3" s="87"/>
      <c r="E3" s="80"/>
      <c r="F3" s="217"/>
      <c r="G3" s="75"/>
      <c r="H3" s="256"/>
      <c r="I3" s="257"/>
      <c r="J3" s="4"/>
      <c r="K3" s="76"/>
      <c r="L3" s="77">
        <v>2021</v>
      </c>
      <c r="M3" s="78"/>
      <c r="N3" s="77"/>
      <c r="O3" s="79"/>
    </row>
    <row r="4" spans="1:20" ht="17.25" customHeight="1">
      <c r="A4" s="10"/>
      <c r="B4" s="4"/>
      <c r="C4" s="80"/>
      <c r="D4" s="80"/>
      <c r="E4" s="80"/>
      <c r="F4" s="80"/>
      <c r="G4" s="80"/>
      <c r="H4" s="80"/>
      <c r="I4" s="81"/>
      <c r="J4" s="4"/>
      <c r="K4" s="4"/>
      <c r="L4" s="82"/>
      <c r="M4" s="4"/>
      <c r="N4" s="82"/>
      <c r="O4" s="83"/>
      <c r="P4" s="84"/>
    </row>
    <row r="5" spans="1:20" ht="23.25" customHeight="1">
      <c r="A5" s="11"/>
      <c r="B5" s="26"/>
      <c r="C5" s="258" t="s">
        <v>197</v>
      </c>
      <c r="D5" s="259"/>
      <c r="E5" s="89"/>
      <c r="F5" s="89"/>
      <c r="G5" s="89"/>
      <c r="H5" s="260" t="s">
        <v>204</v>
      </c>
      <c r="I5" s="260"/>
      <c r="J5" s="261"/>
      <c r="K5" s="5"/>
      <c r="L5" s="262" t="s">
        <v>198</v>
      </c>
      <c r="M5" s="262"/>
      <c r="N5" s="262"/>
      <c r="O5" s="79"/>
    </row>
    <row r="6" spans="1:20" ht="19.5" customHeight="1">
      <c r="A6" s="85"/>
      <c r="B6" s="86"/>
      <c r="C6" s="6">
        <f>SUM(D13:D21)</f>
        <v>0</v>
      </c>
      <c r="D6" s="209" t="s">
        <v>202</v>
      </c>
      <c r="E6" s="87"/>
      <c r="F6" s="87"/>
      <c r="G6" s="87"/>
      <c r="H6" s="250">
        <f>SUM(O13:O22)</f>
        <v>0</v>
      </c>
      <c r="I6" s="252" t="s">
        <v>207</v>
      </c>
      <c r="J6" s="253"/>
      <c r="K6" s="86"/>
      <c r="L6" s="9">
        <f>H10</f>
        <v>0</v>
      </c>
      <c r="M6" s="248" t="s">
        <v>209</v>
      </c>
      <c r="N6" s="248"/>
      <c r="O6" s="79"/>
    </row>
    <row r="7" spans="1:20" ht="19.5" customHeight="1">
      <c r="A7" s="88"/>
      <c r="B7" s="89"/>
      <c r="C7" s="7" t="e">
        <f>C6/C10</f>
        <v>#DIV/0!</v>
      </c>
      <c r="D7" s="209" t="s">
        <v>212</v>
      </c>
      <c r="E7" s="211"/>
      <c r="F7" s="211"/>
      <c r="G7" s="87"/>
      <c r="H7" s="251"/>
      <c r="I7" s="254"/>
      <c r="J7" s="255"/>
      <c r="K7" s="90"/>
      <c r="L7" s="9"/>
      <c r="M7" s="248" t="s">
        <v>228</v>
      </c>
      <c r="N7" s="248"/>
      <c r="O7" s="79"/>
      <c r="Q7" s="91"/>
      <c r="R7" s="91"/>
    </row>
    <row r="8" spans="1:20" ht="19.5" customHeight="1">
      <c r="A8" s="88"/>
      <c r="B8" s="89"/>
      <c r="C8" s="8">
        <f>SUM(D23:D29)</f>
        <v>0</v>
      </c>
      <c r="D8" s="209" t="s">
        <v>203</v>
      </c>
      <c r="E8" s="87"/>
      <c r="F8" s="87"/>
      <c r="G8" s="87"/>
      <c r="H8" s="250">
        <f>SUM(O23:O30)</f>
        <v>0</v>
      </c>
      <c r="I8" s="252" t="s">
        <v>208</v>
      </c>
      <c r="J8" s="253"/>
      <c r="K8" s="90"/>
      <c r="L8" s="17" t="e">
        <f>L7/L10</f>
        <v>#DIV/0!</v>
      </c>
      <c r="M8" s="248" t="s">
        <v>213</v>
      </c>
      <c r="N8" s="248"/>
      <c r="O8" s="79"/>
      <c r="Q8" s="91"/>
      <c r="R8" s="91"/>
    </row>
    <row r="9" spans="1:20" ht="19.5" customHeight="1">
      <c r="A9" s="88"/>
      <c r="B9" s="89"/>
      <c r="C9" s="7" t="e">
        <f>C8/C10</f>
        <v>#DIV/0!</v>
      </c>
      <c r="D9" s="209" t="s">
        <v>205</v>
      </c>
      <c r="E9" s="87"/>
      <c r="F9" s="87"/>
      <c r="G9" s="87"/>
      <c r="H9" s="251"/>
      <c r="I9" s="254"/>
      <c r="J9" s="255"/>
      <c r="K9" s="90"/>
      <c r="L9" s="9"/>
      <c r="M9" s="248" t="s">
        <v>229</v>
      </c>
      <c r="N9" s="248"/>
      <c r="O9" s="79"/>
      <c r="Q9" s="91"/>
      <c r="R9" s="91"/>
    </row>
    <row r="10" spans="1:20" ht="19.5" customHeight="1">
      <c r="A10" s="88"/>
      <c r="B10" s="89"/>
      <c r="C10" s="16">
        <f>C6+C8</f>
        <v>0</v>
      </c>
      <c r="D10" s="92" t="s">
        <v>199</v>
      </c>
      <c r="E10" s="87"/>
      <c r="F10" s="87"/>
      <c r="G10" s="87"/>
      <c r="H10" s="210">
        <f>SUM(O13:O30)</f>
        <v>0</v>
      </c>
      <c r="I10" s="92" t="s">
        <v>210</v>
      </c>
      <c r="J10" s="93"/>
      <c r="K10" s="90"/>
      <c r="L10" s="9">
        <f>L6+L7+L9</f>
        <v>0</v>
      </c>
      <c r="M10" s="249" t="s">
        <v>211</v>
      </c>
      <c r="N10" s="249"/>
      <c r="O10" s="94"/>
      <c r="Q10" s="91"/>
      <c r="R10" s="91"/>
    </row>
    <row r="11" spans="1:20" ht="19.5" customHeight="1">
      <c r="A11" s="88"/>
      <c r="B11" s="12"/>
      <c r="C11" s="89"/>
      <c r="D11" s="87"/>
      <c r="E11" s="87"/>
      <c r="F11" s="87"/>
      <c r="G11" s="13"/>
      <c r="H11" s="95"/>
      <c r="I11" s="95"/>
      <c r="J11" s="96"/>
      <c r="K11" s="96"/>
      <c r="L11" s="14"/>
      <c r="M11" s="95"/>
      <c r="N11" s="95"/>
      <c r="O11" s="79"/>
      <c r="Q11" s="91"/>
      <c r="R11" s="91"/>
    </row>
    <row r="12" spans="1:20" ht="61.5" customHeight="1" thickBot="1">
      <c r="A12" s="140"/>
      <c r="B12" s="97" t="s">
        <v>218</v>
      </c>
      <c r="C12" s="147" t="s">
        <v>214</v>
      </c>
      <c r="D12" s="148" t="s">
        <v>216</v>
      </c>
      <c r="E12" s="148"/>
      <c r="F12" s="148" t="s">
        <v>52</v>
      </c>
      <c r="G12" s="147" t="s">
        <v>230</v>
      </c>
      <c r="H12" s="147" t="s">
        <v>42</v>
      </c>
      <c r="I12" s="149" t="s">
        <v>224</v>
      </c>
      <c r="J12" s="149" t="s">
        <v>41</v>
      </c>
      <c r="K12" s="150" t="s">
        <v>225</v>
      </c>
      <c r="L12" s="150" t="s">
        <v>226</v>
      </c>
      <c r="M12" s="150" t="s">
        <v>43</v>
      </c>
      <c r="N12" s="150" t="s">
        <v>206</v>
      </c>
      <c r="O12" s="151" t="s">
        <v>227</v>
      </c>
      <c r="P12" s="98"/>
      <c r="S12" s="68"/>
      <c r="T12" s="68"/>
    </row>
    <row r="13" spans="1:20" ht="19.5" customHeight="1">
      <c r="A13" s="246" t="s">
        <v>200</v>
      </c>
      <c r="B13" s="143">
        <v>1</v>
      </c>
      <c r="C13" s="225"/>
      <c r="D13" s="153"/>
      <c r="E13" s="153" t="str">
        <f>IF(F13="BULK",MROUND(D13*20.4,1000),"")</f>
        <v/>
      </c>
      <c r="F13" s="154">
        <f>IF(D13&lt;&gt;0,LOOKUP(C13,'Commodity Prices'!$A$5:$A$100,'Commodity Prices'!$B$5:$B$100),0)</f>
        <v>0</v>
      </c>
      <c r="G13" s="155">
        <f t="shared" ref="G13:G20" si="0">IF(C13&lt;&gt;0,$L$3,0)</f>
        <v>0</v>
      </c>
      <c r="H13" s="156">
        <f>IF(D13&lt;&gt;0,$N$3,0)</f>
        <v>0</v>
      </c>
      <c r="I13" s="157">
        <f t="shared" ref="I13:I20" si="1">(D13*H13)/1000</f>
        <v>0</v>
      </c>
      <c r="J13" s="101">
        <f>IF(D13&lt;&gt;0,INDEX('Ocean Freight Rates'!$C$3:$E$188,MATCH($C$3,'Ocean Freight Rates'!$B$3:$B$188),MATCH(R13,'Ocean Freight Rates'!$C$2:$E$2,)),0)</f>
        <v>0</v>
      </c>
      <c r="K13" s="158">
        <f t="shared" ref="K13:K20" si="2">(J13*D13)/1000</f>
        <v>0</v>
      </c>
      <c r="L13" s="158">
        <f t="shared" ref="L13:L28" si="3">I13+K13</f>
        <v>0</v>
      </c>
      <c r="M13" s="23">
        <f>IF(D13&lt;&gt;0,INDEX('Commodity Prices'!$A$4:$P$100, MATCH(C13,'Commodity Prices'!$A$4:$A$100,), MATCH(G13,'Commodity Prices'!$A$4:$P$4,)),0)</f>
        <v>0</v>
      </c>
      <c r="N13" s="159">
        <f t="shared" ref="N13:N20" si="4">(D13*M13)/1000</f>
        <v>0</v>
      </c>
      <c r="O13" s="158">
        <f>I13+K13+N13</f>
        <v>0</v>
      </c>
      <c r="P13" s="36">
        <f>F13</f>
        <v>0</v>
      </c>
      <c r="Q13" s="66" t="str">
        <f>IF(D13&lt;20000,"&lt;20K","&gt;20K")</f>
        <v>&lt;20K</v>
      </c>
      <c r="R13" s="67" t="str">
        <f>IF(P13="Packaged",P13,P13&amp;(TEXT(Q13,0)))</f>
        <v>0&lt;20K</v>
      </c>
      <c r="S13" s="68"/>
      <c r="T13" s="68"/>
    </row>
    <row r="14" spans="1:20" ht="19.5" customHeight="1">
      <c r="A14" s="246"/>
      <c r="B14" s="139">
        <v>2</v>
      </c>
      <c r="C14" s="141"/>
      <c r="D14" s="99"/>
      <c r="E14" s="99" t="str">
        <f>IF(F14="BULK",MROUND(D14*20.4,1000),"")</f>
        <v/>
      </c>
      <c r="F14" s="28">
        <f>IF(D14&lt;&gt;0,LOOKUP(C14,'Commodity Prices'!$A$5:$A$100,'Commodity Prices'!$B$5:$B$100),0)</f>
        <v>0</v>
      </c>
      <c r="G14" s="2">
        <f t="shared" si="0"/>
        <v>0</v>
      </c>
      <c r="H14" s="100">
        <f t="shared" ref="H14:H20" si="5">IF(D14&lt;&gt;0,$N$3,0)</f>
        <v>0</v>
      </c>
      <c r="I14" s="22">
        <f t="shared" si="1"/>
        <v>0</v>
      </c>
      <c r="J14" s="101">
        <f>IF(D14&lt;&gt;0,INDEX('Ocean Freight Rates'!$C$3:$E$188,MATCH($C$3,'Ocean Freight Rates'!$B$3:$B$188),MATCH(R14,'Ocean Freight Rates'!$C$2:$E$2,)),0)</f>
        <v>0</v>
      </c>
      <c r="K14" s="23">
        <f t="shared" si="2"/>
        <v>0</v>
      </c>
      <c r="L14" s="23">
        <f>I14+K14</f>
        <v>0</v>
      </c>
      <c r="M14" s="23">
        <f>IF(D14&lt;&gt;0,INDEX('Commodity Prices'!$A$4:$P$100, MATCH(C14,'Commodity Prices'!$A$4:$A$100,), MATCH(G14,'Commodity Prices'!$A$4:$P$4,)),0)</f>
        <v>0</v>
      </c>
      <c r="N14" s="24">
        <f t="shared" si="4"/>
        <v>0</v>
      </c>
      <c r="O14" s="23">
        <f t="shared" ref="O14:O28" si="6">I14+K14+N14</f>
        <v>0</v>
      </c>
      <c r="P14" s="35">
        <f t="shared" ref="P14:P30" si="7">F14</f>
        <v>0</v>
      </c>
      <c r="Q14" s="66" t="str">
        <f t="shared" ref="Q14:Q30" si="8">IF(D14&lt;20000,"&lt;20K","&gt;20K")</f>
        <v>&lt;20K</v>
      </c>
      <c r="R14" s="67" t="str">
        <f t="shared" ref="R14:R30" si="9">IF(P14="Packaged",P14,P14&amp;(TEXT(Q14,0)))</f>
        <v>0&lt;20K</v>
      </c>
      <c r="S14" s="68"/>
      <c r="T14" s="68"/>
    </row>
    <row r="15" spans="1:20" ht="19.5" customHeight="1">
      <c r="A15" s="246"/>
      <c r="B15" s="143">
        <v>3</v>
      </c>
      <c r="C15" s="141"/>
      <c r="D15" s="99"/>
      <c r="E15" s="99" t="str">
        <f t="shared" ref="E15:E29" si="10">IF(F15="BULK",MROUND(D15*20.4,1000),"")</f>
        <v/>
      </c>
      <c r="F15" s="28">
        <f>IF(D15&lt;&gt;0,LOOKUP(C15,'Commodity Prices'!$A$5:$A$100,'Commodity Prices'!$B$5:$B$100),0)</f>
        <v>0</v>
      </c>
      <c r="G15" s="2">
        <f t="shared" si="0"/>
        <v>0</v>
      </c>
      <c r="H15" s="100">
        <f t="shared" si="5"/>
        <v>0</v>
      </c>
      <c r="I15" s="22">
        <f t="shared" si="1"/>
        <v>0</v>
      </c>
      <c r="J15" s="101">
        <f>IF(D15&lt;&gt;0,INDEX('Ocean Freight Rates'!$C$3:$E$188,MATCH($C$3,'Ocean Freight Rates'!$B$3:$B$188),MATCH(R15,'Ocean Freight Rates'!$C$2:$E$2,)),0)</f>
        <v>0</v>
      </c>
      <c r="K15" s="23">
        <f t="shared" si="2"/>
        <v>0</v>
      </c>
      <c r="L15" s="23">
        <f t="shared" si="3"/>
        <v>0</v>
      </c>
      <c r="M15" s="23">
        <f>IF(D15&lt;&gt;0,INDEX('Commodity Prices'!$A$4:$P$100, MATCH(C15,'Commodity Prices'!$A$4:$A$100,), MATCH(G15,'Commodity Prices'!$A$4:$P$4,)),0)</f>
        <v>0</v>
      </c>
      <c r="N15" s="24">
        <f t="shared" si="4"/>
        <v>0</v>
      </c>
      <c r="O15" s="23">
        <f t="shared" si="6"/>
        <v>0</v>
      </c>
      <c r="P15" s="35">
        <f t="shared" si="7"/>
        <v>0</v>
      </c>
      <c r="Q15" s="66" t="str">
        <f t="shared" si="8"/>
        <v>&lt;20K</v>
      </c>
      <c r="R15" s="67" t="str">
        <f t="shared" si="9"/>
        <v>0&lt;20K</v>
      </c>
      <c r="S15" s="68"/>
      <c r="T15" s="68"/>
    </row>
    <row r="16" spans="1:20" ht="19.5" customHeight="1">
      <c r="A16" s="246"/>
      <c r="B16" s="139">
        <v>4</v>
      </c>
      <c r="C16" s="141"/>
      <c r="D16" s="99"/>
      <c r="E16" s="99" t="str">
        <f t="shared" si="10"/>
        <v/>
      </c>
      <c r="F16" s="28">
        <f>IF(D16&lt;&gt;0,LOOKUP(C16,'Commodity Prices'!$A$5:$A$100,'Commodity Prices'!$B$5:$B$100),0)</f>
        <v>0</v>
      </c>
      <c r="G16" s="2">
        <f t="shared" si="0"/>
        <v>0</v>
      </c>
      <c r="H16" s="100">
        <f t="shared" si="5"/>
        <v>0</v>
      </c>
      <c r="I16" s="22">
        <f t="shared" si="1"/>
        <v>0</v>
      </c>
      <c r="J16" s="101">
        <f>IF(D16&lt;&gt;0,INDEX('Ocean Freight Rates'!$C$3:$E$188,MATCH($C$3,'Ocean Freight Rates'!$B$3:$B$188),MATCH(R16,'Ocean Freight Rates'!$C$2:$E$2,)),0)</f>
        <v>0</v>
      </c>
      <c r="K16" s="23">
        <f t="shared" si="2"/>
        <v>0</v>
      </c>
      <c r="L16" s="23">
        <f t="shared" si="3"/>
        <v>0</v>
      </c>
      <c r="M16" s="23">
        <f>IF(D16&lt;&gt;0,INDEX('Commodity Prices'!$A$4:$P$100, MATCH(C16,'Commodity Prices'!$A$4:$A$100,), MATCH(G16,'Commodity Prices'!$A$4:$P$4,)),0)</f>
        <v>0</v>
      </c>
      <c r="N16" s="24">
        <f t="shared" si="4"/>
        <v>0</v>
      </c>
      <c r="O16" s="23">
        <f t="shared" si="6"/>
        <v>0</v>
      </c>
      <c r="P16" s="35">
        <f t="shared" si="7"/>
        <v>0</v>
      </c>
      <c r="Q16" s="66" t="str">
        <f t="shared" si="8"/>
        <v>&lt;20K</v>
      </c>
      <c r="R16" s="67" t="str">
        <f t="shared" si="9"/>
        <v>0&lt;20K</v>
      </c>
      <c r="S16" s="68"/>
      <c r="T16" s="68"/>
    </row>
    <row r="17" spans="1:20" ht="19.5" customHeight="1">
      <c r="A17" s="246"/>
      <c r="B17" s="143">
        <v>5</v>
      </c>
      <c r="C17" s="141"/>
      <c r="D17" s="99"/>
      <c r="E17" s="99" t="str">
        <f t="shared" si="10"/>
        <v/>
      </c>
      <c r="F17" s="28">
        <f>IF(D17&lt;&gt;0,LOOKUP(C17,'Commodity Prices'!$A$5:$A$100,'Commodity Prices'!$B$5:$B$100),0)</f>
        <v>0</v>
      </c>
      <c r="G17" s="2">
        <f t="shared" si="0"/>
        <v>0</v>
      </c>
      <c r="H17" s="102">
        <f t="shared" si="5"/>
        <v>0</v>
      </c>
      <c r="I17" s="22">
        <f t="shared" si="1"/>
        <v>0</v>
      </c>
      <c r="J17" s="101">
        <f>IF(D17&lt;&gt;0,INDEX('Ocean Freight Rates'!$C$3:$E$188,MATCH($C$3,'Ocean Freight Rates'!$B$3:$B$188),MATCH(R17,'Ocean Freight Rates'!$C$2:$E$2,)),0)</f>
        <v>0</v>
      </c>
      <c r="K17" s="23">
        <f t="shared" si="2"/>
        <v>0</v>
      </c>
      <c r="L17" s="23">
        <f t="shared" si="3"/>
        <v>0</v>
      </c>
      <c r="M17" s="23">
        <f>IF(D17&lt;&gt;0,INDEX('Commodity Prices'!$A$4:$P$100, MATCH(C17,'Commodity Prices'!$A$4:$A$100,), MATCH(G17,'Commodity Prices'!$A$4:$P$4,)),0)</f>
        <v>0</v>
      </c>
      <c r="N17" s="24">
        <f t="shared" si="4"/>
        <v>0</v>
      </c>
      <c r="O17" s="23">
        <f t="shared" si="6"/>
        <v>0</v>
      </c>
      <c r="P17" s="35">
        <f t="shared" si="7"/>
        <v>0</v>
      </c>
      <c r="Q17" s="66" t="str">
        <f t="shared" si="8"/>
        <v>&lt;20K</v>
      </c>
      <c r="R17" s="67" t="str">
        <f t="shared" si="9"/>
        <v>0&lt;20K</v>
      </c>
      <c r="S17" s="68"/>
      <c r="T17" s="68"/>
    </row>
    <row r="18" spans="1:20" ht="19.5" customHeight="1">
      <c r="A18" s="246"/>
      <c r="B18" s="139">
        <v>6</v>
      </c>
      <c r="C18" s="141"/>
      <c r="D18" s="99"/>
      <c r="E18" s="99" t="str">
        <f t="shared" si="10"/>
        <v/>
      </c>
      <c r="F18" s="28">
        <f>IF(D18&lt;&gt;0,LOOKUP(C18,'Commodity Prices'!$A$5:$A$100,'Commodity Prices'!$B$5:$B$100),0)</f>
        <v>0</v>
      </c>
      <c r="G18" s="2">
        <f t="shared" si="0"/>
        <v>0</v>
      </c>
      <c r="H18" s="102">
        <f t="shared" si="5"/>
        <v>0</v>
      </c>
      <c r="I18" s="22">
        <f t="shared" si="1"/>
        <v>0</v>
      </c>
      <c r="J18" s="101">
        <f>IF(D18&lt;&gt;0,INDEX('Ocean Freight Rates'!$C$3:$E$188,MATCH($C$3,'Ocean Freight Rates'!$B$3:$B$188),MATCH(R18,'Ocean Freight Rates'!$C$2:$E$2,)),0)</f>
        <v>0</v>
      </c>
      <c r="K18" s="23">
        <f t="shared" si="2"/>
        <v>0</v>
      </c>
      <c r="L18" s="23">
        <f t="shared" si="3"/>
        <v>0</v>
      </c>
      <c r="M18" s="23">
        <f>IF(D18&lt;&gt;0,INDEX('Commodity Prices'!$A$4:$P$100, MATCH(C18,'Commodity Prices'!$A$4:$A$100,), MATCH(G18,'Commodity Prices'!$A$4:$P$4,)),0)</f>
        <v>0</v>
      </c>
      <c r="N18" s="24">
        <f t="shared" si="4"/>
        <v>0</v>
      </c>
      <c r="O18" s="23">
        <f t="shared" si="6"/>
        <v>0</v>
      </c>
      <c r="P18" s="35">
        <f t="shared" si="7"/>
        <v>0</v>
      </c>
      <c r="Q18" s="66" t="str">
        <f t="shared" si="8"/>
        <v>&lt;20K</v>
      </c>
      <c r="R18" s="67" t="str">
        <f t="shared" si="9"/>
        <v>0&lt;20K</v>
      </c>
      <c r="S18" s="68"/>
      <c r="T18" s="68"/>
    </row>
    <row r="19" spans="1:20" ht="19.5" customHeight="1">
      <c r="A19" s="246"/>
      <c r="B19" s="143">
        <v>7</v>
      </c>
      <c r="C19" s="141"/>
      <c r="D19" s="99"/>
      <c r="E19" s="99" t="str">
        <f t="shared" si="10"/>
        <v/>
      </c>
      <c r="F19" s="28">
        <f>IF(D19&lt;&gt;0,LOOKUP(C19,'Commodity Prices'!$A$5:$A$100,'Commodity Prices'!$B$5:$B$100),0)</f>
        <v>0</v>
      </c>
      <c r="G19" s="2">
        <f t="shared" si="0"/>
        <v>0</v>
      </c>
      <c r="H19" s="102">
        <f t="shared" si="5"/>
        <v>0</v>
      </c>
      <c r="I19" s="22">
        <f t="shared" si="1"/>
        <v>0</v>
      </c>
      <c r="J19" s="101">
        <f>IF(D19&lt;&gt;0,INDEX('Ocean Freight Rates'!$C$3:$E$188,MATCH($C$3,'Ocean Freight Rates'!$B$3:$B$188),MATCH(R19,'Ocean Freight Rates'!$C$2:$E$2,)),0)</f>
        <v>0</v>
      </c>
      <c r="K19" s="23">
        <f t="shared" si="2"/>
        <v>0</v>
      </c>
      <c r="L19" s="23">
        <f t="shared" si="3"/>
        <v>0</v>
      </c>
      <c r="M19" s="23">
        <f>IF(D19&lt;&gt;0,INDEX('Commodity Prices'!$A$4:$P$100, MATCH(C19,'Commodity Prices'!$A$4:$A$100,), MATCH(G19,'Commodity Prices'!$A$4:$P$4,)),0)</f>
        <v>0</v>
      </c>
      <c r="N19" s="24">
        <f t="shared" si="4"/>
        <v>0</v>
      </c>
      <c r="O19" s="23">
        <f t="shared" si="6"/>
        <v>0</v>
      </c>
      <c r="P19" s="35">
        <f t="shared" si="7"/>
        <v>0</v>
      </c>
      <c r="Q19" s="66" t="str">
        <f t="shared" si="8"/>
        <v>&lt;20K</v>
      </c>
      <c r="R19" s="67" t="str">
        <f t="shared" si="9"/>
        <v>0&lt;20K</v>
      </c>
      <c r="S19" s="68"/>
      <c r="T19" s="68"/>
    </row>
    <row r="20" spans="1:20" ht="18" customHeight="1">
      <c r="A20" s="246"/>
      <c r="B20" s="139">
        <v>8</v>
      </c>
      <c r="C20" s="141"/>
      <c r="D20" s="99"/>
      <c r="E20" s="99" t="str">
        <f t="shared" si="10"/>
        <v/>
      </c>
      <c r="F20" s="28">
        <f>IF(D20&lt;&gt;0,LOOKUP(C20,'Commodity Prices'!$A$5:$A$100,'Commodity Prices'!$B$5:$B$100),0)</f>
        <v>0</v>
      </c>
      <c r="G20" s="2">
        <f t="shared" si="0"/>
        <v>0</v>
      </c>
      <c r="H20" s="102">
        <f t="shared" si="5"/>
        <v>0</v>
      </c>
      <c r="I20" s="22">
        <f t="shared" si="1"/>
        <v>0</v>
      </c>
      <c r="J20" s="101">
        <f>IF(D20&lt;&gt;0,INDEX('Ocean Freight Rates'!$C$3:$E$188,MATCH($C$3,'Ocean Freight Rates'!$B$3:$B$188),MATCH(R20,'Ocean Freight Rates'!$C$2:$E$2,)),0)</f>
        <v>0</v>
      </c>
      <c r="K20" s="23">
        <f t="shared" si="2"/>
        <v>0</v>
      </c>
      <c r="L20" s="23">
        <f t="shared" si="3"/>
        <v>0</v>
      </c>
      <c r="M20" s="23">
        <f>IF(D20&lt;&gt;0,INDEX('Commodity Prices'!$A$4:$P$100, MATCH(C20,'Commodity Prices'!$A$4:$A$100,), MATCH(G20,'Commodity Prices'!$A$4:$P$4,)),0)</f>
        <v>0</v>
      </c>
      <c r="N20" s="24">
        <f t="shared" si="4"/>
        <v>0</v>
      </c>
      <c r="O20" s="23">
        <f t="shared" si="6"/>
        <v>0</v>
      </c>
      <c r="P20" s="35">
        <f t="shared" si="7"/>
        <v>0</v>
      </c>
      <c r="Q20" s="66" t="str">
        <f t="shared" si="8"/>
        <v>&lt;20K</v>
      </c>
      <c r="R20" s="67" t="str">
        <f t="shared" si="9"/>
        <v>0&lt;20K</v>
      </c>
      <c r="S20" s="68"/>
      <c r="T20" s="68"/>
    </row>
    <row r="21" spans="1:20" ht="18.75" customHeight="1">
      <c r="A21" s="246"/>
      <c r="B21" s="143">
        <v>9</v>
      </c>
      <c r="C21" s="141"/>
      <c r="D21" s="99"/>
      <c r="E21" s="99" t="str">
        <f t="shared" si="10"/>
        <v/>
      </c>
      <c r="F21" s="28">
        <f>IF(D21&lt;&gt;0,LOOKUP(C21,'Commodity Prices'!$A$5:$A$100,'Commodity Prices'!$B$5:$B$100),0)</f>
        <v>0</v>
      </c>
      <c r="G21" s="2">
        <f>IF(C21&lt;&gt;0,$L$3,0)</f>
        <v>0</v>
      </c>
      <c r="H21" s="102">
        <f>IF(D21&lt;&gt;0,$N$3,0)</f>
        <v>0</v>
      </c>
      <c r="I21" s="22">
        <f>(D21*H21)/1000</f>
        <v>0</v>
      </c>
      <c r="J21" s="101">
        <f>IF(D21&lt;&gt;0,INDEX('Ocean Freight Rates'!$C$3:$E$188,MATCH($C$3,'Ocean Freight Rates'!$B$3:$B$188),MATCH(R21,'Ocean Freight Rates'!$C$2:$E$2,)),0)</f>
        <v>0</v>
      </c>
      <c r="K21" s="23">
        <f>(J21*D21)/1000</f>
        <v>0</v>
      </c>
      <c r="L21" s="23">
        <f>I21+K21</f>
        <v>0</v>
      </c>
      <c r="M21" s="23">
        <f>IF(D21&lt;&gt;0,INDEX('Commodity Prices'!$A$4:$P$100, MATCH(C21,'Commodity Prices'!$A$4:$A$100,), MATCH(G21,'Commodity Prices'!$A$4:$P$4,)),0)</f>
        <v>0</v>
      </c>
      <c r="N21" s="24">
        <f>(D21*M21)/1000</f>
        <v>0</v>
      </c>
      <c r="O21" s="23">
        <f>I21+K21+N21</f>
        <v>0</v>
      </c>
      <c r="P21" s="35">
        <f>F21</f>
        <v>0</v>
      </c>
      <c r="Q21" s="66" t="str">
        <f t="shared" si="8"/>
        <v>&lt;20K</v>
      </c>
      <c r="R21" s="67" t="str">
        <f t="shared" si="9"/>
        <v>0&lt;20K</v>
      </c>
      <c r="S21" s="68"/>
      <c r="T21" s="68"/>
    </row>
    <row r="22" spans="1:20" ht="19.5" customHeight="1" thickBot="1">
      <c r="A22" s="247"/>
      <c r="B22" s="144">
        <v>10</v>
      </c>
      <c r="C22" s="160" t="s">
        <v>234</v>
      </c>
      <c r="D22" s="161">
        <f>E22</f>
        <v>0</v>
      </c>
      <c r="E22" s="161">
        <f>SUM(E13:E21)</f>
        <v>0</v>
      </c>
      <c r="F22" s="162">
        <f>IF(D22&lt;&gt;0,LOOKUP(C22,'Commodity Prices'!$A$5:$A$100,'Commodity Prices'!$B$5:$B$100),0)</f>
        <v>0</v>
      </c>
      <c r="G22" s="163">
        <f t="shared" ref="G22:G28" si="11">IF(C22&lt;&gt;0,$L$3,0)</f>
        <v>2021</v>
      </c>
      <c r="H22" s="164" t="s">
        <v>299</v>
      </c>
      <c r="I22" s="165" t="s">
        <v>299</v>
      </c>
      <c r="J22" s="166" t="s">
        <v>299</v>
      </c>
      <c r="K22" s="167" t="s">
        <v>299</v>
      </c>
      <c r="L22" s="167" t="s">
        <v>299</v>
      </c>
      <c r="M22" s="240">
        <f>IF(D22&lt;&gt;0,INDEX('Commodity Prices'!$A$4:$P$100, MATCH(C22,'Commodity Prices'!$A$4:$A$100,), MATCH(G22,'Commodity Prices'!$A$4:$P$4,)),0)</f>
        <v>0</v>
      </c>
      <c r="N22" s="168">
        <f t="shared" ref="N22:N28" si="12">(D22*M22)/1000</f>
        <v>0</v>
      </c>
      <c r="O22" s="167">
        <f>N22</f>
        <v>0</v>
      </c>
      <c r="P22" s="35">
        <f t="shared" si="7"/>
        <v>0</v>
      </c>
      <c r="Q22" s="66" t="str">
        <f t="shared" si="8"/>
        <v>&lt;20K</v>
      </c>
      <c r="R22" s="67" t="str">
        <f t="shared" si="9"/>
        <v>0&lt;20K</v>
      </c>
      <c r="S22" s="68"/>
      <c r="T22" s="68"/>
    </row>
    <row r="23" spans="1:20" ht="20.25" customHeight="1">
      <c r="A23" s="243" t="s">
        <v>201</v>
      </c>
      <c r="B23" s="145">
        <v>10</v>
      </c>
      <c r="C23" s="141"/>
      <c r="D23" s="152"/>
      <c r="E23" s="99" t="str">
        <f>IF(F23="BULK",MROUND(D23*20.4,1000),"")</f>
        <v/>
      </c>
      <c r="F23" s="28">
        <f>IF(D23&lt;&gt;0,LOOKUP(C23,'Commodity Prices'!$A$5:$A$100,'Commodity Prices'!$B$5:$B$100),0)</f>
        <v>0</v>
      </c>
      <c r="G23" s="15">
        <f t="shared" si="11"/>
        <v>0</v>
      </c>
      <c r="H23" s="100">
        <f t="shared" ref="H23:H28" si="13">IF(D23&lt;&gt;0,$N$3,0)</f>
        <v>0</v>
      </c>
      <c r="I23" s="18">
        <f t="shared" ref="I23:I28" si="14">(D23*H23)/1000</f>
        <v>0</v>
      </c>
      <c r="J23" s="101">
        <f>IF(D23&lt;&gt;0,INDEX('Ocean Freight Rates'!$C$3:$E$188,MATCH($C$3,'Ocean Freight Rates'!$B$3:$B$188),MATCH(R23,'Ocean Freight Rates'!$C$2:$E$2,)),0)</f>
        <v>0</v>
      </c>
      <c r="K23" s="19">
        <f t="shared" ref="K23:K28" si="15">(J23*D23)/1000</f>
        <v>0</v>
      </c>
      <c r="L23" s="19">
        <f t="shared" si="3"/>
        <v>0</v>
      </c>
      <c r="M23" s="19">
        <f>IF(D23&lt;&gt;0,INDEX('Commodity Prices'!$A$4:$O$100, MATCH(C23,'Commodity Prices'!$A$4:$A$100,), MATCH(G23,'Commodity Prices'!$A$4:$O$4,)),0)</f>
        <v>0</v>
      </c>
      <c r="N23" s="20">
        <f t="shared" si="12"/>
        <v>0</v>
      </c>
      <c r="O23" s="21">
        <f t="shared" si="6"/>
        <v>0</v>
      </c>
      <c r="P23" s="35">
        <f t="shared" si="7"/>
        <v>0</v>
      </c>
      <c r="Q23" s="66" t="str">
        <f t="shared" si="8"/>
        <v>&lt;20K</v>
      </c>
      <c r="R23" s="67" t="str">
        <f t="shared" si="9"/>
        <v>0&lt;20K</v>
      </c>
      <c r="S23" s="68"/>
      <c r="T23" s="68"/>
    </row>
    <row r="24" spans="1:20" ht="20.25" customHeight="1">
      <c r="A24" s="244"/>
      <c r="B24" s="145">
        <v>11</v>
      </c>
      <c r="C24" s="141"/>
      <c r="D24" s="99"/>
      <c r="E24" s="99" t="str">
        <f t="shared" si="10"/>
        <v/>
      </c>
      <c r="F24" s="28">
        <f>IF(D24&lt;&gt;0,LOOKUP(C24,'Commodity Prices'!$A$5:$A$100,'Commodity Prices'!$B$5:$B$100),0)</f>
        <v>0</v>
      </c>
      <c r="G24" s="2">
        <f t="shared" si="11"/>
        <v>0</v>
      </c>
      <c r="H24" s="102">
        <f t="shared" si="13"/>
        <v>0</v>
      </c>
      <c r="I24" s="22">
        <f t="shared" si="14"/>
        <v>0</v>
      </c>
      <c r="J24" s="101">
        <f>IF(D24&lt;&gt;0,INDEX('Ocean Freight Rates'!$C$3:$E$188,MATCH($C$3,'Ocean Freight Rates'!$B$3:$B$188),MATCH(R24,'Ocean Freight Rates'!$C$2:$E$2,)),0)</f>
        <v>0</v>
      </c>
      <c r="K24" s="23">
        <f t="shared" si="15"/>
        <v>0</v>
      </c>
      <c r="L24" s="23">
        <f t="shared" si="3"/>
        <v>0</v>
      </c>
      <c r="M24" s="23">
        <f>IF(D24&lt;&gt;0,INDEX('Commodity Prices'!$A$4:$O$100, MATCH(C24,'Commodity Prices'!$A$4:$A$100,), MATCH(G24,'Commodity Prices'!$A$4:$O$4,)),0)</f>
        <v>0</v>
      </c>
      <c r="N24" s="24">
        <f t="shared" si="12"/>
        <v>0</v>
      </c>
      <c r="O24" s="25">
        <f t="shared" si="6"/>
        <v>0</v>
      </c>
      <c r="P24" s="35">
        <f t="shared" si="7"/>
        <v>0</v>
      </c>
      <c r="Q24" s="66" t="str">
        <f t="shared" si="8"/>
        <v>&lt;20K</v>
      </c>
      <c r="R24" s="67" t="str">
        <f t="shared" si="9"/>
        <v>0&lt;20K</v>
      </c>
      <c r="S24" s="68"/>
      <c r="T24" s="68"/>
    </row>
    <row r="25" spans="1:20" ht="20.25" customHeight="1">
      <c r="A25" s="244"/>
      <c r="B25" s="145">
        <v>12</v>
      </c>
      <c r="C25" s="141"/>
      <c r="D25" s="99"/>
      <c r="E25" s="99" t="str">
        <f t="shared" si="10"/>
        <v/>
      </c>
      <c r="F25" s="28">
        <f>IF(D25&lt;&gt;0,LOOKUP(C25,'Commodity Prices'!$A$5:$A$100,'Commodity Prices'!$B$5:$B$100),0)</f>
        <v>0</v>
      </c>
      <c r="G25" s="2">
        <f t="shared" si="11"/>
        <v>0</v>
      </c>
      <c r="H25" s="102">
        <f t="shared" si="13"/>
        <v>0</v>
      </c>
      <c r="I25" s="22">
        <f t="shared" si="14"/>
        <v>0</v>
      </c>
      <c r="J25" s="101">
        <f>IF(D25&lt;&gt;0,INDEX('Ocean Freight Rates'!$C$3:$E$188,MATCH($C$3,'Ocean Freight Rates'!$B$3:$B$188),MATCH(R25,'Ocean Freight Rates'!$C$2:$E$2,)),0)</f>
        <v>0</v>
      </c>
      <c r="K25" s="23">
        <f t="shared" si="15"/>
        <v>0</v>
      </c>
      <c r="L25" s="23">
        <f t="shared" si="3"/>
        <v>0</v>
      </c>
      <c r="M25" s="23">
        <f>IF(D25&lt;&gt;0,INDEX('Commodity Prices'!$A$4:$O$100, MATCH(C25,'Commodity Prices'!$A$4:$A$100,), MATCH(G25,'Commodity Prices'!$A$4:$O$4,)),0)</f>
        <v>0</v>
      </c>
      <c r="N25" s="24">
        <f t="shared" si="12"/>
        <v>0</v>
      </c>
      <c r="O25" s="25">
        <f t="shared" si="6"/>
        <v>0</v>
      </c>
      <c r="P25" s="35">
        <f t="shared" si="7"/>
        <v>0</v>
      </c>
      <c r="Q25" s="66" t="str">
        <f t="shared" si="8"/>
        <v>&lt;20K</v>
      </c>
      <c r="R25" s="67" t="str">
        <f t="shared" si="9"/>
        <v>0&lt;20K</v>
      </c>
      <c r="S25" s="68"/>
      <c r="T25" s="68"/>
    </row>
    <row r="26" spans="1:20" ht="20.25" customHeight="1">
      <c r="A26" s="244"/>
      <c r="B26" s="145">
        <v>13</v>
      </c>
      <c r="C26" s="141"/>
      <c r="D26" s="99"/>
      <c r="E26" s="99" t="str">
        <f t="shared" si="10"/>
        <v/>
      </c>
      <c r="F26" s="28">
        <f>IF(D26&lt;&gt;0,LOOKUP(C26,'Commodity Prices'!$A$5:$A$100,'Commodity Prices'!$B$5:$B$100),0)</f>
        <v>0</v>
      </c>
      <c r="G26" s="2">
        <f t="shared" si="11"/>
        <v>0</v>
      </c>
      <c r="H26" s="102">
        <f t="shared" si="13"/>
        <v>0</v>
      </c>
      <c r="I26" s="22">
        <f t="shared" si="14"/>
        <v>0</v>
      </c>
      <c r="J26" s="101">
        <f>IF(D26&lt;&gt;0,INDEX('Ocean Freight Rates'!$C$3:$E$188,MATCH($C$3,'Ocean Freight Rates'!$B$3:$B$188),MATCH(R26,'Ocean Freight Rates'!$C$2:$E$2,)),0)</f>
        <v>0</v>
      </c>
      <c r="K26" s="23">
        <f t="shared" si="15"/>
        <v>0</v>
      </c>
      <c r="L26" s="23">
        <f t="shared" si="3"/>
        <v>0</v>
      </c>
      <c r="M26" s="23">
        <f>IF(D26&lt;&gt;0,INDEX('Commodity Prices'!$A$4:$O$100, MATCH(C26,'Commodity Prices'!$A$4:$A$100,), MATCH(G26,'Commodity Prices'!$A$4:$O$4,)),0)</f>
        <v>0</v>
      </c>
      <c r="N26" s="24">
        <f t="shared" si="12"/>
        <v>0</v>
      </c>
      <c r="O26" s="25">
        <f t="shared" si="6"/>
        <v>0</v>
      </c>
      <c r="P26" s="35">
        <f t="shared" si="7"/>
        <v>0</v>
      </c>
      <c r="Q26" s="66" t="str">
        <f t="shared" si="8"/>
        <v>&lt;20K</v>
      </c>
      <c r="R26" s="67" t="str">
        <f t="shared" si="9"/>
        <v>0&lt;20K</v>
      </c>
      <c r="S26" s="68"/>
      <c r="T26" s="68"/>
    </row>
    <row r="27" spans="1:20" ht="15.75" customHeight="1">
      <c r="A27" s="244"/>
      <c r="B27" s="145">
        <v>14</v>
      </c>
      <c r="C27" s="141"/>
      <c r="D27" s="99"/>
      <c r="E27" s="99" t="str">
        <f t="shared" si="10"/>
        <v/>
      </c>
      <c r="F27" s="28">
        <f>IF(D27&lt;&gt;0,LOOKUP(C27,'Commodity Prices'!$A$5:$A$100,'Commodity Prices'!$B$5:$B$100),0)</f>
        <v>0</v>
      </c>
      <c r="G27" s="2">
        <f t="shared" si="11"/>
        <v>0</v>
      </c>
      <c r="H27" s="102">
        <f t="shared" si="13"/>
        <v>0</v>
      </c>
      <c r="I27" s="22">
        <f t="shared" si="14"/>
        <v>0</v>
      </c>
      <c r="J27" s="101">
        <f>IF(D27&lt;&gt;0,INDEX('Ocean Freight Rates'!$C$3:$E$188,MATCH($C$3,'Ocean Freight Rates'!$B$3:$B$188),MATCH(R27,'Ocean Freight Rates'!$C$2:$E$2,)),0)</f>
        <v>0</v>
      </c>
      <c r="K27" s="23">
        <f t="shared" si="15"/>
        <v>0</v>
      </c>
      <c r="L27" s="23">
        <f t="shared" si="3"/>
        <v>0</v>
      </c>
      <c r="M27" s="23">
        <f>IF(D27&lt;&gt;0,INDEX('Commodity Prices'!$A$4:$O$100, MATCH(C27,'Commodity Prices'!$A$4:$A$100,), MATCH(G27,'Commodity Prices'!$A$4:$O$4,)),0)</f>
        <v>0</v>
      </c>
      <c r="N27" s="24">
        <f t="shared" si="12"/>
        <v>0</v>
      </c>
      <c r="O27" s="25">
        <f t="shared" si="6"/>
        <v>0</v>
      </c>
      <c r="P27" s="35">
        <f t="shared" si="7"/>
        <v>0</v>
      </c>
      <c r="Q27" s="66" t="str">
        <f t="shared" si="8"/>
        <v>&lt;20K</v>
      </c>
      <c r="R27" s="67" t="str">
        <f t="shared" si="9"/>
        <v>0&lt;20K</v>
      </c>
      <c r="S27" s="68"/>
      <c r="T27" s="68"/>
    </row>
    <row r="28" spans="1:20" ht="20.25" customHeight="1">
      <c r="A28" s="244"/>
      <c r="B28" s="145">
        <v>15</v>
      </c>
      <c r="C28" s="141"/>
      <c r="D28" s="99"/>
      <c r="E28" s="99" t="str">
        <f t="shared" si="10"/>
        <v/>
      </c>
      <c r="F28" s="28">
        <f>IF(D28&lt;&gt;0,LOOKUP(C28,'Commodity Prices'!$A$5:$A$100,'Commodity Prices'!$B$5:$B$100),0)</f>
        <v>0</v>
      </c>
      <c r="G28" s="2">
        <f t="shared" si="11"/>
        <v>0</v>
      </c>
      <c r="H28" s="102">
        <f t="shared" si="13"/>
        <v>0</v>
      </c>
      <c r="I28" s="22">
        <f t="shared" si="14"/>
        <v>0</v>
      </c>
      <c r="J28" s="101">
        <f>IF(D28&lt;&gt;0,INDEX('Ocean Freight Rates'!$C$3:$E$188,MATCH($C$3,'Ocean Freight Rates'!$B$3:$B$188),MATCH(R28,'Ocean Freight Rates'!$C$2:$E$2,)),0)</f>
        <v>0</v>
      </c>
      <c r="K28" s="23">
        <f t="shared" si="15"/>
        <v>0</v>
      </c>
      <c r="L28" s="23">
        <f t="shared" si="3"/>
        <v>0</v>
      </c>
      <c r="M28" s="23">
        <f>IF(D28&lt;&gt;0,INDEX('Commodity Prices'!$A$4:$O$100, MATCH(C28,'Commodity Prices'!$A$4:$A$100,), MATCH(G28,'Commodity Prices'!$A$4:$O$4,)),0)</f>
        <v>0</v>
      </c>
      <c r="N28" s="24">
        <f t="shared" si="12"/>
        <v>0</v>
      </c>
      <c r="O28" s="25">
        <f t="shared" si="6"/>
        <v>0</v>
      </c>
      <c r="P28" s="35">
        <f t="shared" si="7"/>
        <v>0</v>
      </c>
      <c r="Q28" s="66" t="str">
        <f t="shared" si="8"/>
        <v>&lt;20K</v>
      </c>
      <c r="R28" s="67" t="str">
        <f t="shared" si="9"/>
        <v>0&lt;20K</v>
      </c>
      <c r="S28" s="68"/>
      <c r="T28" s="68"/>
    </row>
    <row r="29" spans="1:20" ht="20.25" customHeight="1">
      <c r="A29" s="244"/>
      <c r="B29" s="145">
        <v>16</v>
      </c>
      <c r="C29" s="141"/>
      <c r="D29" s="138"/>
      <c r="E29" s="99" t="str">
        <f t="shared" si="10"/>
        <v/>
      </c>
      <c r="F29" s="28">
        <f>IF(D29&lt;&gt;0,LOOKUP(C29,'Commodity Prices'!$A$5:$A$100,'Commodity Prices'!$B$5:$B$100),0)</f>
        <v>0</v>
      </c>
      <c r="G29" s="2">
        <f>IF(C29&lt;&gt;0,$L$3,0)</f>
        <v>0</v>
      </c>
      <c r="H29" s="102">
        <f>IF(D29&lt;&gt;0,$N$3,0)</f>
        <v>0</v>
      </c>
      <c r="I29" s="22">
        <f>(D29*H29)/1000</f>
        <v>0</v>
      </c>
      <c r="J29" s="101">
        <f>IF(D29&lt;&gt;0,INDEX('Ocean Freight Rates'!$C$3:$E$188,MATCH($C$3,'Ocean Freight Rates'!$B$3:$B$188),MATCH(R29,'Ocean Freight Rates'!$C$2:$E$2,)),0)</f>
        <v>0</v>
      </c>
      <c r="K29" s="23">
        <f>(J29*D29)/1000</f>
        <v>0</v>
      </c>
      <c r="L29" s="23">
        <f>I29+K29</f>
        <v>0</v>
      </c>
      <c r="M29" s="23">
        <f>IF(D29&lt;&gt;0,INDEX('Commodity Prices'!$A$4:$O$100, MATCH(C29,'Commodity Prices'!$A$4:$A$100,), MATCH(G29,'Commodity Prices'!$A$4:$O$4,)),0)</f>
        <v>0</v>
      </c>
      <c r="N29" s="24">
        <f>(D29*M29)/1000</f>
        <v>0</v>
      </c>
      <c r="O29" s="25">
        <f>I29+K29+N29</f>
        <v>0</v>
      </c>
      <c r="P29" s="35">
        <f>F29</f>
        <v>0</v>
      </c>
      <c r="Q29" s="66" t="str">
        <f>IF(D29&lt;20000,"&lt;20K","&gt;20K")</f>
        <v>&lt;20K</v>
      </c>
      <c r="R29" s="67" t="str">
        <f>IF(P29="Packaged",P29,P29&amp;(TEXT(Q29,0)))</f>
        <v>0&lt;20K</v>
      </c>
      <c r="S29" s="68"/>
      <c r="T29" s="68"/>
    </row>
    <row r="30" spans="1:20" ht="20.25" customHeight="1" thickBot="1">
      <c r="A30" s="245"/>
      <c r="B30" s="146">
        <v>17</v>
      </c>
      <c r="C30" s="169" t="s">
        <v>234</v>
      </c>
      <c r="D30" s="170">
        <f>E30</f>
        <v>0</v>
      </c>
      <c r="E30" s="215">
        <f>SUM(E23:E29)</f>
        <v>0</v>
      </c>
      <c r="F30" s="171">
        <f>IF(D30&lt;&gt;0,LOOKUP(C30,'Commodity Prices'!$A$5:$A$100,'Commodity Prices'!$B$5:$B$100),0)</f>
        <v>0</v>
      </c>
      <c r="G30" s="172">
        <f>IF(C30&lt;&gt;0,$L$3,0)</f>
        <v>2021</v>
      </c>
      <c r="H30" s="173" t="s">
        <v>299</v>
      </c>
      <c r="I30" s="174" t="s">
        <v>299</v>
      </c>
      <c r="J30" s="175" t="s">
        <v>299</v>
      </c>
      <c r="K30" s="176" t="s">
        <v>299</v>
      </c>
      <c r="L30" s="176" t="s">
        <v>299</v>
      </c>
      <c r="M30" s="23">
        <f>IF(D30&lt;&gt;0,INDEX('Commodity Prices'!$A$4:$O$100, MATCH(C30,'Commodity Prices'!$A$4:$A$100,), MATCH(G30,'Commodity Prices'!$A$4:$O$4,)),0)</f>
        <v>0</v>
      </c>
      <c r="N30" s="177">
        <f>(D30*M30)/1000</f>
        <v>0</v>
      </c>
      <c r="O30" s="178">
        <f>N30</f>
        <v>0</v>
      </c>
      <c r="P30" s="35">
        <f t="shared" si="7"/>
        <v>0</v>
      </c>
      <c r="Q30" s="66" t="str">
        <f t="shared" si="8"/>
        <v>&lt;20K</v>
      </c>
      <c r="R30" s="67" t="str">
        <f t="shared" si="9"/>
        <v>0&lt;20K</v>
      </c>
      <c r="S30" s="68"/>
      <c r="T30" s="68"/>
    </row>
    <row r="31" spans="1:20" ht="16.2" thickBot="1">
      <c r="A31" s="241" t="s">
        <v>223</v>
      </c>
      <c r="B31" s="242"/>
      <c r="C31" s="142"/>
      <c r="D31" s="29">
        <f>SUM(D13:D21,D23:D29)</f>
        <v>0</v>
      </c>
      <c r="E31" s="29"/>
      <c r="F31" s="29"/>
      <c r="G31" s="103"/>
      <c r="H31" s="103"/>
      <c r="I31" s="104">
        <f>SUM(I13:I30)</f>
        <v>0</v>
      </c>
      <c r="J31" s="104"/>
      <c r="K31" s="105">
        <f>SUM(K13:K30)</f>
        <v>0</v>
      </c>
      <c r="L31" s="105">
        <f>SUM(L13:L30)</f>
        <v>0</v>
      </c>
      <c r="M31" s="106"/>
      <c r="N31" s="107">
        <f>SUM(N13:N30)</f>
        <v>0</v>
      </c>
      <c r="O31" s="108">
        <f>SUM(O13:O30)</f>
        <v>0</v>
      </c>
      <c r="P31" s="109"/>
    </row>
    <row r="32" spans="1:20" ht="13.5" customHeight="1">
      <c r="H32" s="112"/>
    </row>
    <row r="33" spans="7:20" ht="14.4" hidden="1">
      <c r="G33" s="113"/>
      <c r="H33" s="112"/>
      <c r="I33" s="114"/>
      <c r="J33" s="114"/>
      <c r="K33" s="115" t="s">
        <v>54</v>
      </c>
      <c r="M33" s="116"/>
      <c r="T33" s="182" t="s">
        <v>234</v>
      </c>
    </row>
    <row r="34" spans="7:20" ht="14.4" hidden="1">
      <c r="G34" s="113"/>
      <c r="H34" s="112"/>
      <c r="I34" s="114"/>
      <c r="J34" s="114"/>
      <c r="K34" s="117" t="s">
        <v>56</v>
      </c>
      <c r="M34" s="116"/>
      <c r="Q34" s="118"/>
      <c r="T34" s="183" t="s">
        <v>235</v>
      </c>
    </row>
    <row r="35" spans="7:20" ht="14.4" hidden="1">
      <c r="G35" s="119"/>
      <c r="H35" s="112"/>
      <c r="I35" s="114"/>
      <c r="J35" s="114"/>
      <c r="K35" s="117" t="s">
        <v>57</v>
      </c>
      <c r="M35" s="116"/>
      <c r="Q35" s="118"/>
      <c r="T35" s="183" t="s">
        <v>236</v>
      </c>
    </row>
    <row r="36" spans="7:20" ht="14.4" hidden="1">
      <c r="G36" s="119"/>
      <c r="H36" s="112"/>
      <c r="I36" s="114"/>
      <c r="J36" s="114"/>
      <c r="K36" s="117" t="s">
        <v>58</v>
      </c>
      <c r="M36" s="116"/>
      <c r="Q36" s="118"/>
      <c r="T36" s="183" t="s">
        <v>237</v>
      </c>
    </row>
    <row r="37" spans="7:20" ht="14.4" hidden="1">
      <c r="G37" s="120"/>
      <c r="H37" s="112"/>
      <c r="K37" s="117" t="s">
        <v>233</v>
      </c>
      <c r="M37" s="116"/>
      <c r="Q37" s="118"/>
      <c r="T37" s="183" t="s">
        <v>238</v>
      </c>
    </row>
    <row r="38" spans="7:20" ht="14.4" hidden="1">
      <c r="G38" s="120"/>
      <c r="H38" s="112"/>
      <c r="K38" s="117" t="s">
        <v>59</v>
      </c>
      <c r="M38" s="116"/>
      <c r="Q38" s="113"/>
      <c r="T38" s="183" t="s">
        <v>239</v>
      </c>
    </row>
    <row r="39" spans="7:20" ht="14.4" hidden="1">
      <c r="G39" s="120"/>
      <c r="H39" s="112"/>
      <c r="K39" s="117" t="s">
        <v>60</v>
      </c>
      <c r="M39" s="116"/>
      <c r="Q39" s="121"/>
      <c r="T39" s="183" t="s">
        <v>240</v>
      </c>
    </row>
    <row r="40" spans="7:20" ht="14.4" hidden="1">
      <c r="G40" s="120"/>
      <c r="H40" s="112"/>
      <c r="K40" s="117" t="s">
        <v>61</v>
      </c>
      <c r="M40" s="116"/>
      <c r="Q40" s="118"/>
      <c r="T40" s="183" t="s">
        <v>241</v>
      </c>
    </row>
    <row r="41" spans="7:20" ht="14.4" hidden="1">
      <c r="G41" s="120"/>
      <c r="H41" s="112"/>
      <c r="K41" s="117" t="s">
        <v>62</v>
      </c>
      <c r="M41" s="116"/>
      <c r="Q41" s="118"/>
      <c r="T41" s="183" t="s">
        <v>242</v>
      </c>
    </row>
    <row r="42" spans="7:20" ht="14.4" hidden="1">
      <c r="G42" s="122"/>
      <c r="H42" s="112"/>
      <c r="K42" s="117" t="s">
        <v>63</v>
      </c>
      <c r="M42" s="116"/>
      <c r="Q42" s="118"/>
      <c r="T42" s="183" t="s">
        <v>243</v>
      </c>
    </row>
    <row r="43" spans="7:20" ht="14.4" hidden="1">
      <c r="G43" s="120"/>
      <c r="H43" s="112"/>
      <c r="K43" s="117" t="s">
        <v>64</v>
      </c>
      <c r="M43" s="116"/>
      <c r="Q43" s="118"/>
      <c r="T43" s="183" t="s">
        <v>244</v>
      </c>
    </row>
    <row r="44" spans="7:20" ht="14.4" hidden="1">
      <c r="G44" s="120"/>
      <c r="H44" s="112"/>
      <c r="K44" s="117" t="s">
        <v>65</v>
      </c>
      <c r="M44" s="116"/>
      <c r="Q44" s="118"/>
      <c r="T44" s="183" t="s">
        <v>245</v>
      </c>
    </row>
    <row r="45" spans="7:20" ht="14.4" hidden="1">
      <c r="G45" s="120"/>
      <c r="H45" s="112"/>
      <c r="K45" s="117" t="s">
        <v>66</v>
      </c>
      <c r="M45" s="116"/>
      <c r="Q45" s="118"/>
      <c r="T45" s="183" t="s">
        <v>246</v>
      </c>
    </row>
    <row r="46" spans="7:20" ht="14.4" hidden="1">
      <c r="G46" s="120"/>
      <c r="H46" s="112"/>
      <c r="K46" s="117" t="s">
        <v>67</v>
      </c>
      <c r="M46" s="116"/>
      <c r="Q46" s="118"/>
      <c r="T46" s="182" t="s">
        <v>247</v>
      </c>
    </row>
    <row r="47" spans="7:20" ht="14.4" hidden="1">
      <c r="G47" s="120"/>
      <c r="H47" s="112"/>
      <c r="K47" s="117" t="s">
        <v>68</v>
      </c>
      <c r="M47" s="116"/>
      <c r="Q47" s="118"/>
      <c r="T47" s="182" t="s">
        <v>248</v>
      </c>
    </row>
    <row r="48" spans="7:20" ht="14.4" hidden="1">
      <c r="G48" s="122"/>
      <c r="H48" s="112"/>
      <c r="K48" s="117" t="s">
        <v>69</v>
      </c>
      <c r="M48" s="116"/>
      <c r="Q48" s="118"/>
      <c r="T48" s="182" t="s">
        <v>249</v>
      </c>
    </row>
    <row r="49" spans="1:20" ht="14.4" hidden="1">
      <c r="G49" s="122"/>
      <c r="H49" s="112"/>
      <c r="K49" s="117" t="s">
        <v>70</v>
      </c>
      <c r="M49" s="116"/>
      <c r="Q49" s="118"/>
      <c r="T49" s="182" t="s">
        <v>250</v>
      </c>
    </row>
    <row r="50" spans="1:20" ht="14.4" hidden="1">
      <c r="G50" s="122"/>
      <c r="H50" s="112"/>
      <c r="K50" s="117" t="s">
        <v>71</v>
      </c>
      <c r="M50" s="116"/>
      <c r="Q50" s="118"/>
      <c r="T50" s="182" t="s">
        <v>251</v>
      </c>
    </row>
    <row r="51" spans="1:20" ht="14.4" hidden="1">
      <c r="G51" s="123"/>
      <c r="H51" s="112"/>
      <c r="K51" s="117" t="s">
        <v>72</v>
      </c>
      <c r="M51" s="116"/>
      <c r="Q51" s="118"/>
      <c r="T51" s="182" t="s">
        <v>252</v>
      </c>
    </row>
    <row r="52" spans="1:20" s="131" customFormat="1" ht="14.4" hidden="1">
      <c r="A52" s="124"/>
      <c r="B52" s="125"/>
      <c r="C52" s="125"/>
      <c r="D52" s="125"/>
      <c r="E52" s="216"/>
      <c r="F52" s="125"/>
      <c r="G52" s="126"/>
      <c r="H52" s="127"/>
      <c r="I52" s="125"/>
      <c r="J52" s="125"/>
      <c r="K52" s="128" t="s">
        <v>73</v>
      </c>
      <c r="L52" s="125"/>
      <c r="M52" s="116"/>
      <c r="N52" s="125"/>
      <c r="O52" s="125"/>
      <c r="P52" s="129"/>
      <c r="Q52" s="130"/>
      <c r="R52" s="124"/>
      <c r="S52" s="124"/>
      <c r="T52" s="182" t="s">
        <v>304</v>
      </c>
    </row>
    <row r="53" spans="1:20" s="131" customFormat="1" ht="14.4" hidden="1">
      <c r="A53" s="124"/>
      <c r="B53" s="125"/>
      <c r="C53" s="125"/>
      <c r="D53" s="125"/>
      <c r="E53" s="216"/>
      <c r="F53" s="125"/>
      <c r="G53" s="132"/>
      <c r="H53" s="127"/>
      <c r="I53" s="125"/>
      <c r="J53" s="125"/>
      <c r="K53" s="128" t="s">
        <v>74</v>
      </c>
      <c r="L53" s="125"/>
      <c r="M53" s="116"/>
      <c r="N53" s="125"/>
      <c r="O53" s="125"/>
      <c r="P53" s="129"/>
      <c r="Q53" s="130"/>
      <c r="R53" s="124"/>
      <c r="S53" s="124"/>
      <c r="T53" s="182" t="s">
        <v>301</v>
      </c>
    </row>
    <row r="54" spans="1:20" s="131" customFormat="1" ht="14.4" hidden="1">
      <c r="A54" s="124"/>
      <c r="B54" s="125"/>
      <c r="C54" s="125"/>
      <c r="D54" s="125"/>
      <c r="E54" s="216"/>
      <c r="F54" s="125"/>
      <c r="G54" s="132"/>
      <c r="H54" s="127"/>
      <c r="I54" s="125"/>
      <c r="J54" s="125"/>
      <c r="K54" s="128" t="s">
        <v>75</v>
      </c>
      <c r="L54" s="125"/>
      <c r="M54" s="116"/>
      <c r="N54" s="125"/>
      <c r="O54" s="125"/>
      <c r="P54" s="129"/>
      <c r="Q54" s="133"/>
      <c r="R54" s="124"/>
      <c r="S54" s="124"/>
      <c r="T54" s="182" t="s">
        <v>253</v>
      </c>
    </row>
    <row r="55" spans="1:20" ht="14.4" hidden="1">
      <c r="G55" s="134"/>
      <c r="H55" s="112"/>
      <c r="K55" s="117" t="s">
        <v>76</v>
      </c>
      <c r="M55" s="116"/>
      <c r="Q55" s="118"/>
      <c r="T55" s="182" t="s">
        <v>254</v>
      </c>
    </row>
    <row r="56" spans="1:20" ht="14.4" hidden="1">
      <c r="G56" s="120"/>
      <c r="H56" s="112"/>
      <c r="K56" s="117" t="s">
        <v>77</v>
      </c>
      <c r="M56" s="116"/>
      <c r="Q56" s="118"/>
      <c r="T56" s="182" t="s">
        <v>255</v>
      </c>
    </row>
    <row r="57" spans="1:20" ht="14.4" hidden="1">
      <c r="G57" s="120"/>
      <c r="H57" s="112"/>
      <c r="K57" s="117" t="s">
        <v>78</v>
      </c>
      <c r="M57" s="116"/>
      <c r="Q57" s="118"/>
      <c r="T57" s="182" t="s">
        <v>256</v>
      </c>
    </row>
    <row r="58" spans="1:20" ht="14.4" hidden="1">
      <c r="G58" s="120"/>
      <c r="H58" s="112"/>
      <c r="K58" s="117" t="s">
        <v>79</v>
      </c>
      <c r="M58" s="116"/>
      <c r="Q58" s="118"/>
      <c r="T58" s="182" t="s">
        <v>257</v>
      </c>
    </row>
    <row r="59" spans="1:20" ht="14.4" hidden="1">
      <c r="G59" s="120"/>
      <c r="H59" s="112"/>
      <c r="K59" s="117" t="s">
        <v>80</v>
      </c>
      <c r="M59" s="116"/>
      <c r="Q59" s="118"/>
      <c r="T59" s="182" t="s">
        <v>258</v>
      </c>
    </row>
    <row r="60" spans="1:20" ht="14.4" hidden="1">
      <c r="G60" s="120"/>
      <c r="H60" s="112"/>
      <c r="K60" s="117" t="s">
        <v>81</v>
      </c>
      <c r="M60" s="116"/>
      <c r="Q60" s="118"/>
      <c r="T60" s="182" t="s">
        <v>259</v>
      </c>
    </row>
    <row r="61" spans="1:20" ht="14.4" hidden="1">
      <c r="G61" s="120"/>
      <c r="H61" s="112"/>
      <c r="K61" s="117" t="s">
        <v>82</v>
      </c>
      <c r="M61" s="116"/>
      <c r="Q61" s="118"/>
      <c r="T61" s="182" t="s">
        <v>260</v>
      </c>
    </row>
    <row r="62" spans="1:20" ht="14.4" hidden="1">
      <c r="G62" s="134"/>
      <c r="H62" s="112"/>
      <c r="K62" s="117" t="s">
        <v>83</v>
      </c>
      <c r="M62" s="116"/>
      <c r="Q62" s="118"/>
      <c r="T62" s="182" t="s">
        <v>261</v>
      </c>
    </row>
    <row r="63" spans="1:20" ht="14.4" hidden="1">
      <c r="G63" s="120"/>
      <c r="H63" s="112"/>
      <c r="K63" s="117" t="s">
        <v>84</v>
      </c>
      <c r="M63" s="116"/>
      <c r="Q63" s="118"/>
      <c r="T63" s="182" t="s">
        <v>262</v>
      </c>
    </row>
    <row r="64" spans="1:20" ht="14.4" hidden="1">
      <c r="G64" s="120"/>
      <c r="H64" s="112"/>
      <c r="K64" s="117" t="s">
        <v>85</v>
      </c>
      <c r="M64" s="116"/>
      <c r="Q64" s="118"/>
      <c r="T64" s="182" t="s">
        <v>263</v>
      </c>
    </row>
    <row r="65" spans="7:20" ht="14.4" hidden="1">
      <c r="G65" s="120"/>
      <c r="H65" s="112"/>
      <c r="K65" s="117" t="s">
        <v>86</v>
      </c>
      <c r="M65" s="116"/>
      <c r="Q65" s="118"/>
      <c r="T65" s="182" t="s">
        <v>264</v>
      </c>
    </row>
    <row r="66" spans="7:20" ht="14.4" hidden="1">
      <c r="G66" s="120"/>
      <c r="H66" s="112"/>
      <c r="K66" s="117" t="s">
        <v>87</v>
      </c>
      <c r="M66" s="116"/>
      <c r="Q66" s="118"/>
      <c r="T66" s="182" t="s">
        <v>265</v>
      </c>
    </row>
    <row r="67" spans="7:20" ht="14.4" hidden="1">
      <c r="G67" s="120"/>
      <c r="H67" s="112"/>
      <c r="K67" s="117" t="s">
        <v>88</v>
      </c>
      <c r="M67" s="116"/>
      <c r="Q67" s="118"/>
      <c r="T67" s="182" t="s">
        <v>266</v>
      </c>
    </row>
    <row r="68" spans="7:20" ht="14.4" hidden="1">
      <c r="G68" s="120"/>
      <c r="H68" s="112"/>
      <c r="K68" s="117" t="s">
        <v>89</v>
      </c>
      <c r="M68" s="116"/>
      <c r="Q68" s="118"/>
      <c r="T68" s="182" t="s">
        <v>267</v>
      </c>
    </row>
    <row r="69" spans="7:20" ht="14.4" hidden="1">
      <c r="G69" s="120"/>
      <c r="H69" s="112"/>
      <c r="K69" s="117" t="s">
        <v>90</v>
      </c>
      <c r="M69" s="116"/>
      <c r="Q69" s="118"/>
      <c r="T69" s="182" t="s">
        <v>268</v>
      </c>
    </row>
    <row r="70" spans="7:20" ht="14.4" hidden="1">
      <c r="G70" s="134"/>
      <c r="H70" s="112"/>
      <c r="K70" s="117" t="s">
        <v>91</v>
      </c>
      <c r="M70" s="116"/>
      <c r="Q70" s="118"/>
      <c r="T70" s="182" t="s">
        <v>269</v>
      </c>
    </row>
    <row r="71" spans="7:20" ht="14.4" hidden="1">
      <c r="G71" s="120"/>
      <c r="H71" s="112"/>
      <c r="K71" s="117" t="s">
        <v>92</v>
      </c>
      <c r="M71" s="116"/>
      <c r="Q71" s="118"/>
      <c r="T71" s="182" t="s">
        <v>302</v>
      </c>
    </row>
    <row r="72" spans="7:20" ht="14.4" hidden="1">
      <c r="G72" s="120"/>
      <c r="H72" s="112"/>
      <c r="K72" s="117" t="s">
        <v>93</v>
      </c>
      <c r="M72" s="116"/>
      <c r="Q72" s="118"/>
      <c r="T72" s="182" t="s">
        <v>270</v>
      </c>
    </row>
    <row r="73" spans="7:20" ht="14.4" hidden="1">
      <c r="G73" s="120"/>
      <c r="H73" s="112"/>
      <c r="K73" s="117" t="s">
        <v>94</v>
      </c>
      <c r="M73" s="116"/>
      <c r="Q73" s="118"/>
      <c r="T73" s="182" t="s">
        <v>303</v>
      </c>
    </row>
    <row r="74" spans="7:20" ht="14.4" hidden="1">
      <c r="G74" s="120"/>
      <c r="H74" s="112"/>
      <c r="K74" s="117" t="s">
        <v>95</v>
      </c>
      <c r="M74" s="116"/>
      <c r="Q74" s="118"/>
      <c r="T74" s="182" t="s">
        <v>271</v>
      </c>
    </row>
    <row r="75" spans="7:20" ht="14.4" hidden="1">
      <c r="G75" s="120"/>
      <c r="H75" s="112"/>
      <c r="K75" s="117" t="s">
        <v>96</v>
      </c>
      <c r="M75" s="116"/>
      <c r="Q75" s="118"/>
      <c r="T75" s="182" t="s">
        <v>272</v>
      </c>
    </row>
    <row r="76" spans="7:20" ht="14.4" hidden="1">
      <c r="G76" s="120"/>
      <c r="H76" s="112"/>
      <c r="K76" s="117" t="s">
        <v>98</v>
      </c>
      <c r="M76" s="116"/>
      <c r="Q76" s="118"/>
      <c r="T76" s="182" t="s">
        <v>273</v>
      </c>
    </row>
    <row r="77" spans="7:20" ht="14.4" hidden="1">
      <c r="G77" s="120"/>
      <c r="H77" s="112"/>
      <c r="K77" s="117" t="s">
        <v>99</v>
      </c>
      <c r="M77" s="116"/>
      <c r="Q77" s="118"/>
      <c r="T77" s="182" t="s">
        <v>274</v>
      </c>
    </row>
    <row r="78" spans="7:20" ht="14.4" hidden="1">
      <c r="G78" s="122"/>
      <c r="H78" s="112"/>
      <c r="K78" s="117" t="s">
        <v>100</v>
      </c>
      <c r="M78" s="116"/>
      <c r="Q78" s="118"/>
      <c r="T78" s="182" t="s">
        <v>275</v>
      </c>
    </row>
    <row r="79" spans="7:20" ht="14.4" hidden="1">
      <c r="G79" s="118"/>
      <c r="H79" s="112"/>
      <c r="K79" s="117" t="s">
        <v>101</v>
      </c>
      <c r="M79" s="116"/>
      <c r="Q79" s="118"/>
      <c r="T79" s="183" t="s">
        <v>276</v>
      </c>
    </row>
    <row r="80" spans="7:20" ht="14.4" hidden="1">
      <c r="G80" s="118"/>
      <c r="H80" s="112"/>
      <c r="K80" s="135" t="s">
        <v>102</v>
      </c>
      <c r="M80" s="116"/>
      <c r="Q80" s="118"/>
      <c r="T80" s="182" t="s">
        <v>277</v>
      </c>
    </row>
    <row r="81" spans="1:20" s="131" customFormat="1" ht="14.4" hidden="1">
      <c r="A81" s="124"/>
      <c r="B81" s="125"/>
      <c r="C81" s="125"/>
      <c r="D81" s="125"/>
      <c r="E81" s="216"/>
      <c r="F81" s="125"/>
      <c r="G81" s="133"/>
      <c r="H81" s="127"/>
      <c r="I81" s="125"/>
      <c r="J81" s="125"/>
      <c r="K81" s="128" t="s">
        <v>103</v>
      </c>
      <c r="L81" s="125"/>
      <c r="M81" s="116"/>
      <c r="N81" s="125"/>
      <c r="O81" s="125"/>
      <c r="P81" s="129"/>
      <c r="Q81" s="133"/>
      <c r="R81" s="124"/>
      <c r="S81" s="124"/>
      <c r="T81" s="182" t="s">
        <v>305</v>
      </c>
    </row>
    <row r="82" spans="1:20" s="131" customFormat="1" ht="14.4" hidden="1">
      <c r="A82" s="124"/>
      <c r="B82" s="125"/>
      <c r="C82" s="125"/>
      <c r="D82" s="125"/>
      <c r="E82" s="216"/>
      <c r="F82" s="125"/>
      <c r="G82" s="133"/>
      <c r="H82" s="127"/>
      <c r="I82" s="125"/>
      <c r="J82" s="125"/>
      <c r="K82" s="128" t="s">
        <v>104</v>
      </c>
      <c r="L82" s="125"/>
      <c r="M82" s="116"/>
      <c r="N82" s="125"/>
      <c r="O82" s="125"/>
      <c r="P82" s="129"/>
      <c r="Q82" s="133"/>
      <c r="R82" s="124"/>
      <c r="S82" s="124"/>
      <c r="T82" s="182" t="s">
        <v>306</v>
      </c>
    </row>
    <row r="83" spans="1:20" ht="14.4" hidden="1">
      <c r="G83" s="122"/>
      <c r="H83" s="112"/>
      <c r="K83" s="117" t="s">
        <v>105</v>
      </c>
      <c r="M83" s="116"/>
      <c r="Q83" s="118"/>
      <c r="T83" s="182" t="s">
        <v>278</v>
      </c>
    </row>
    <row r="84" spans="1:20" ht="14.4" hidden="1">
      <c r="G84" s="122"/>
      <c r="H84" s="112"/>
      <c r="K84" s="117" t="s">
        <v>47</v>
      </c>
      <c r="M84" s="116"/>
      <c r="Q84" s="118"/>
      <c r="T84" s="183" t="s">
        <v>279</v>
      </c>
    </row>
    <row r="85" spans="1:20" s="131" customFormat="1" ht="14.4" hidden="1">
      <c r="A85" s="124"/>
      <c r="B85" s="125"/>
      <c r="C85" s="125"/>
      <c r="D85" s="125"/>
      <c r="E85" s="216"/>
      <c r="F85" s="125"/>
      <c r="G85" s="133"/>
      <c r="H85" s="127"/>
      <c r="I85" s="125"/>
      <c r="J85" s="125"/>
      <c r="K85" s="128" t="s">
        <v>107</v>
      </c>
      <c r="L85" s="125"/>
      <c r="M85" s="116"/>
      <c r="N85" s="125"/>
      <c r="O85" s="125"/>
      <c r="P85" s="129"/>
      <c r="Q85" s="133"/>
      <c r="R85" s="124"/>
      <c r="S85" s="124"/>
      <c r="T85" s="182" t="s">
        <v>280</v>
      </c>
    </row>
    <row r="86" spans="1:20" s="131" customFormat="1" ht="14.4" hidden="1">
      <c r="A86" s="124"/>
      <c r="B86" s="125"/>
      <c r="C86" s="125"/>
      <c r="D86" s="125"/>
      <c r="E86" s="216"/>
      <c r="F86" s="125"/>
      <c r="G86" s="133"/>
      <c r="H86" s="127"/>
      <c r="I86" s="125"/>
      <c r="J86" s="125"/>
      <c r="K86" s="128" t="s">
        <v>108</v>
      </c>
      <c r="L86" s="125"/>
      <c r="M86" s="116"/>
      <c r="N86" s="125"/>
      <c r="O86" s="125"/>
      <c r="P86" s="129"/>
      <c r="Q86" s="133"/>
      <c r="R86" s="124"/>
      <c r="S86" s="124"/>
      <c r="T86" s="182" t="s">
        <v>281</v>
      </c>
    </row>
    <row r="87" spans="1:20" s="131" customFormat="1" ht="14.4" hidden="1">
      <c r="A87" s="124"/>
      <c r="B87" s="125"/>
      <c r="C87" s="125"/>
      <c r="D87" s="125"/>
      <c r="E87" s="216"/>
      <c r="F87" s="125"/>
      <c r="G87" s="133"/>
      <c r="H87" s="127"/>
      <c r="I87" s="125"/>
      <c r="J87" s="125"/>
      <c r="K87" s="128" t="s">
        <v>109</v>
      </c>
      <c r="L87" s="125"/>
      <c r="M87" s="116"/>
      <c r="N87" s="125"/>
      <c r="O87" s="125"/>
      <c r="P87" s="129"/>
      <c r="Q87" s="133"/>
      <c r="R87" s="124"/>
      <c r="S87" s="124"/>
      <c r="T87" s="182" t="s">
        <v>282</v>
      </c>
    </row>
    <row r="88" spans="1:20" s="131" customFormat="1" ht="14.4" hidden="1">
      <c r="A88" s="124"/>
      <c r="B88" s="125"/>
      <c r="C88" s="125"/>
      <c r="D88" s="125"/>
      <c r="E88" s="216"/>
      <c r="F88" s="125"/>
      <c r="G88" s="132"/>
      <c r="H88" s="127"/>
      <c r="I88" s="125"/>
      <c r="J88" s="125"/>
      <c r="K88" s="117" t="s">
        <v>110</v>
      </c>
      <c r="L88" s="125"/>
      <c r="M88" s="116"/>
      <c r="N88" s="125"/>
      <c r="O88" s="125"/>
      <c r="P88" s="129"/>
      <c r="Q88" s="133"/>
      <c r="R88" s="124"/>
      <c r="S88" s="124"/>
      <c r="T88" s="182" t="s">
        <v>283</v>
      </c>
    </row>
    <row r="89" spans="1:20" ht="14.4" hidden="1">
      <c r="G89" s="120"/>
      <c r="H89" s="112"/>
      <c r="K89" s="117" t="s">
        <v>111</v>
      </c>
      <c r="M89" s="116"/>
      <c r="Q89" s="118"/>
      <c r="T89" s="182" t="s">
        <v>284</v>
      </c>
    </row>
    <row r="90" spans="1:20" ht="14.4" hidden="1">
      <c r="G90" s="120"/>
      <c r="H90" s="112"/>
      <c r="K90" s="117" t="s">
        <v>112</v>
      </c>
      <c r="M90" s="116"/>
      <c r="Q90" s="118"/>
      <c r="T90" s="183" t="s">
        <v>285</v>
      </c>
    </row>
    <row r="91" spans="1:20" ht="14.4" hidden="1">
      <c r="G91" s="120"/>
      <c r="H91" s="112"/>
      <c r="K91" s="128" t="s">
        <v>113</v>
      </c>
      <c r="M91" s="116"/>
      <c r="Q91" s="118"/>
      <c r="T91" s="182" t="s">
        <v>286</v>
      </c>
    </row>
    <row r="92" spans="1:20" s="131" customFormat="1" ht="14.4" hidden="1">
      <c r="A92" s="124"/>
      <c r="B92" s="125"/>
      <c r="C92" s="125"/>
      <c r="D92" s="125"/>
      <c r="E92" s="216"/>
      <c r="F92" s="125"/>
      <c r="G92" s="133"/>
      <c r="H92" s="127"/>
      <c r="I92" s="125"/>
      <c r="J92" s="125"/>
      <c r="K92" s="128" t="s">
        <v>114</v>
      </c>
      <c r="L92" s="125"/>
      <c r="M92" s="116"/>
      <c r="N92" s="125"/>
      <c r="O92" s="125"/>
      <c r="P92" s="129"/>
      <c r="Q92" s="133"/>
      <c r="R92" s="124"/>
      <c r="S92" s="124"/>
      <c r="T92" s="183" t="s">
        <v>287</v>
      </c>
    </row>
    <row r="93" spans="1:20" s="131" customFormat="1" ht="14.4" hidden="1">
      <c r="A93" s="124"/>
      <c r="B93" s="125"/>
      <c r="C93" s="125"/>
      <c r="D93" s="125"/>
      <c r="E93" s="216"/>
      <c r="F93" s="125"/>
      <c r="G93" s="133"/>
      <c r="H93" s="127"/>
      <c r="I93" s="125"/>
      <c r="J93" s="125"/>
      <c r="K93" s="128" t="s">
        <v>115</v>
      </c>
      <c r="L93" s="125"/>
      <c r="M93" s="116"/>
      <c r="N93" s="125"/>
      <c r="O93" s="125"/>
      <c r="P93" s="129"/>
      <c r="Q93" s="133"/>
      <c r="R93" s="124"/>
      <c r="S93" s="124"/>
      <c r="T93" s="182" t="s">
        <v>288</v>
      </c>
    </row>
    <row r="94" spans="1:20" s="131" customFormat="1" ht="14.4" hidden="1">
      <c r="A94" s="124"/>
      <c r="B94" s="125"/>
      <c r="C94" s="125"/>
      <c r="D94" s="125"/>
      <c r="E94" s="216"/>
      <c r="F94" s="125"/>
      <c r="G94" s="133"/>
      <c r="H94" s="127"/>
      <c r="I94" s="125"/>
      <c r="J94" s="125"/>
      <c r="K94" s="128" t="s">
        <v>116</v>
      </c>
      <c r="L94" s="125"/>
      <c r="M94" s="116"/>
      <c r="N94" s="125"/>
      <c r="O94" s="125"/>
      <c r="P94" s="129"/>
      <c r="Q94" s="133"/>
      <c r="R94" s="124"/>
      <c r="S94" s="124"/>
      <c r="T94" s="183" t="s">
        <v>289</v>
      </c>
    </row>
    <row r="95" spans="1:20" s="131" customFormat="1" ht="14.4" hidden="1">
      <c r="A95" s="124"/>
      <c r="B95" s="125"/>
      <c r="C95" s="125"/>
      <c r="D95" s="125"/>
      <c r="E95" s="216"/>
      <c r="F95" s="125"/>
      <c r="G95" s="133"/>
      <c r="H95" s="127"/>
      <c r="I95" s="125"/>
      <c r="J95" s="125"/>
      <c r="K95" s="128" t="s">
        <v>117</v>
      </c>
      <c r="L95" s="125"/>
      <c r="M95" s="116"/>
      <c r="N95" s="125"/>
      <c r="O95" s="125"/>
      <c r="P95" s="129"/>
      <c r="Q95" s="133"/>
      <c r="R95" s="124"/>
      <c r="S95" s="124"/>
      <c r="T95" s="182" t="s">
        <v>290</v>
      </c>
    </row>
    <row r="96" spans="1:20" s="131" customFormat="1" ht="14.4" hidden="1">
      <c r="A96" s="124"/>
      <c r="B96" s="125"/>
      <c r="C96" s="125"/>
      <c r="D96" s="125"/>
      <c r="E96" s="216"/>
      <c r="F96" s="125"/>
      <c r="G96" s="126"/>
      <c r="H96" s="127"/>
      <c r="I96" s="125"/>
      <c r="J96" s="125"/>
      <c r="K96" s="117" t="s">
        <v>118</v>
      </c>
      <c r="L96" s="125"/>
      <c r="M96" s="116"/>
      <c r="N96" s="125"/>
      <c r="O96" s="125"/>
      <c r="P96" s="129"/>
      <c r="Q96" s="133"/>
      <c r="R96" s="124"/>
      <c r="S96" s="124"/>
      <c r="T96" s="183" t="s">
        <v>307</v>
      </c>
    </row>
    <row r="97" spans="1:20" ht="14.4" hidden="1">
      <c r="G97" s="123"/>
      <c r="H97" s="112"/>
      <c r="K97" s="117" t="s">
        <v>119</v>
      </c>
      <c r="M97" s="116"/>
      <c r="Q97" s="113"/>
      <c r="T97" s="182" t="s">
        <v>308</v>
      </c>
    </row>
    <row r="98" spans="1:20" ht="14.4" hidden="1">
      <c r="G98" s="123"/>
      <c r="H98" s="112"/>
      <c r="K98" s="117" t="s">
        <v>120</v>
      </c>
      <c r="M98" s="116"/>
      <c r="Q98" s="113"/>
      <c r="T98" s="183" t="s">
        <v>291</v>
      </c>
    </row>
    <row r="99" spans="1:20" ht="14.4" hidden="1">
      <c r="G99" s="123"/>
      <c r="H99" s="112"/>
      <c r="K99" s="117" t="s">
        <v>121</v>
      </c>
      <c r="M99" s="116"/>
      <c r="Q99" s="113"/>
      <c r="T99" s="182" t="s">
        <v>292</v>
      </c>
    </row>
    <row r="100" spans="1:20" ht="14.4" hidden="1">
      <c r="B100" s="111">
        <v>2005</v>
      </c>
      <c r="G100" s="123"/>
      <c r="H100" s="112"/>
      <c r="K100" s="117" t="s">
        <v>122</v>
      </c>
      <c r="M100" s="116"/>
      <c r="Q100" s="113"/>
      <c r="T100" s="183" t="s">
        <v>293</v>
      </c>
    </row>
    <row r="101" spans="1:20" ht="14.4" hidden="1">
      <c r="B101" s="111">
        <v>2006</v>
      </c>
      <c r="G101" s="118"/>
      <c r="H101" s="112"/>
      <c r="K101" s="117" t="s">
        <v>123</v>
      </c>
      <c r="M101" s="116"/>
      <c r="Q101" s="113"/>
      <c r="T101" s="182" t="s">
        <v>294</v>
      </c>
    </row>
    <row r="102" spans="1:20" ht="14.4" hidden="1">
      <c r="B102" s="111">
        <v>2007</v>
      </c>
      <c r="G102" s="122"/>
      <c r="H102" s="112"/>
      <c r="K102" s="128" t="s">
        <v>124</v>
      </c>
      <c r="M102" s="116"/>
      <c r="Q102" s="118"/>
      <c r="T102" s="182" t="s">
        <v>295</v>
      </c>
    </row>
    <row r="103" spans="1:20" s="131" customFormat="1" ht="14.4" hidden="1">
      <c r="A103" s="124"/>
      <c r="B103" s="125">
        <v>2008</v>
      </c>
      <c r="C103" s="125"/>
      <c r="D103" s="125"/>
      <c r="E103" s="216"/>
      <c r="F103" s="125"/>
      <c r="G103" s="133"/>
      <c r="H103" s="127"/>
      <c r="I103" s="125"/>
      <c r="J103" s="125"/>
      <c r="K103" s="128" t="s">
        <v>125</v>
      </c>
      <c r="L103" s="125"/>
      <c r="M103" s="122"/>
      <c r="N103" s="125"/>
      <c r="O103" s="125"/>
      <c r="P103" s="129"/>
      <c r="Q103" s="133"/>
      <c r="R103" s="124"/>
      <c r="S103" s="124"/>
      <c r="T103" s="182" t="s">
        <v>296</v>
      </c>
    </row>
    <row r="104" spans="1:20" s="131" customFormat="1" ht="14.4" hidden="1">
      <c r="A104" s="124"/>
      <c r="B104" s="125">
        <v>2009</v>
      </c>
      <c r="C104" s="125"/>
      <c r="D104" s="125"/>
      <c r="E104" s="216"/>
      <c r="F104" s="125"/>
      <c r="G104" s="133"/>
      <c r="H104" s="127"/>
      <c r="I104" s="125"/>
      <c r="J104" s="125"/>
      <c r="K104" s="117" t="s">
        <v>126</v>
      </c>
      <c r="L104" s="125"/>
      <c r="M104" s="133"/>
      <c r="N104" s="125"/>
      <c r="O104" s="125"/>
      <c r="P104" s="129"/>
      <c r="Q104" s="133"/>
      <c r="R104" s="124"/>
      <c r="S104" s="124"/>
      <c r="T104" s="182" t="s">
        <v>297</v>
      </c>
    </row>
    <row r="105" spans="1:20" ht="13.8" hidden="1">
      <c r="B105" s="111">
        <v>2010</v>
      </c>
      <c r="G105" s="120"/>
      <c r="H105" s="112"/>
      <c r="K105" s="117" t="s">
        <v>127</v>
      </c>
      <c r="M105" s="132"/>
      <c r="Q105" s="118"/>
      <c r="T105" s="124"/>
    </row>
    <row r="106" spans="1:20" ht="13.8" hidden="1">
      <c r="B106" s="111">
        <v>2011</v>
      </c>
      <c r="G106" s="120"/>
      <c r="H106" s="112"/>
      <c r="K106" s="117" t="s">
        <v>128</v>
      </c>
      <c r="M106" s="132"/>
      <c r="Q106" s="118"/>
    </row>
    <row r="107" spans="1:20" ht="13.8" hidden="1">
      <c r="B107" s="111">
        <v>2012</v>
      </c>
      <c r="G107" s="120"/>
      <c r="H107" s="112"/>
      <c r="K107" s="117" t="s">
        <v>129</v>
      </c>
      <c r="M107" s="120"/>
      <c r="Q107" s="118"/>
      <c r="T107" s="124"/>
    </row>
    <row r="108" spans="1:20" ht="13.8" hidden="1">
      <c r="B108" s="111">
        <v>2013</v>
      </c>
      <c r="G108" s="120"/>
      <c r="H108" s="112"/>
      <c r="K108" s="117" t="s">
        <v>130</v>
      </c>
      <c r="M108" s="120"/>
      <c r="Q108" s="118"/>
      <c r="T108" s="124"/>
    </row>
    <row r="109" spans="1:20" ht="13.8" hidden="1">
      <c r="B109" s="111">
        <v>2014</v>
      </c>
      <c r="G109" s="120"/>
      <c r="H109" s="112"/>
      <c r="K109" s="117" t="s">
        <v>131</v>
      </c>
      <c r="M109" s="120"/>
      <c r="Q109" s="118"/>
    </row>
    <row r="110" spans="1:20" ht="13.8" hidden="1">
      <c r="B110" s="111">
        <v>2015</v>
      </c>
      <c r="G110" s="120"/>
      <c r="H110" s="112"/>
      <c r="K110" s="128" t="s">
        <v>132</v>
      </c>
      <c r="M110" s="120"/>
      <c r="Q110" s="118"/>
      <c r="T110" s="124"/>
    </row>
    <row r="111" spans="1:20" s="131" customFormat="1" ht="13.8" hidden="1">
      <c r="A111" s="124"/>
      <c r="B111" s="125">
        <v>2016</v>
      </c>
      <c r="C111" s="125"/>
      <c r="D111" s="125"/>
      <c r="E111" s="216"/>
      <c r="F111" s="125"/>
      <c r="G111" s="132"/>
      <c r="H111" s="127"/>
      <c r="I111" s="125"/>
      <c r="J111" s="125"/>
      <c r="K111" s="128" t="s">
        <v>133</v>
      </c>
      <c r="L111" s="125"/>
      <c r="M111" s="120"/>
      <c r="N111" s="125"/>
      <c r="O111" s="125"/>
      <c r="P111" s="129"/>
      <c r="Q111" s="133"/>
      <c r="R111" s="124"/>
      <c r="S111" s="124"/>
      <c r="T111" s="124"/>
    </row>
    <row r="112" spans="1:20" s="131" customFormat="1" ht="13.8" hidden="1">
      <c r="A112" s="124"/>
      <c r="B112" s="125">
        <v>2017</v>
      </c>
      <c r="C112" s="125"/>
      <c r="D112" s="125"/>
      <c r="E112" s="216"/>
      <c r="F112" s="125"/>
      <c r="G112" s="133"/>
      <c r="H112" s="127"/>
      <c r="I112" s="125"/>
      <c r="J112" s="125"/>
      <c r="K112" s="115" t="s">
        <v>40</v>
      </c>
      <c r="L112" s="125"/>
      <c r="M112" s="132"/>
      <c r="N112" s="125"/>
      <c r="O112" s="125"/>
      <c r="P112" s="129"/>
      <c r="Q112" s="133"/>
      <c r="R112" s="124"/>
      <c r="S112" s="124"/>
      <c r="T112" s="124"/>
    </row>
    <row r="113" spans="1:20" ht="13.8" hidden="1">
      <c r="G113" s="122"/>
      <c r="H113" s="112"/>
      <c r="K113" s="128" t="s">
        <v>134</v>
      </c>
      <c r="M113" s="132"/>
      <c r="Q113" s="118"/>
      <c r="T113" s="124"/>
    </row>
    <row r="114" spans="1:20" s="131" customFormat="1" ht="13.8" hidden="1">
      <c r="A114" s="124"/>
      <c r="B114" s="125"/>
      <c r="C114" s="125"/>
      <c r="D114" s="125"/>
      <c r="E114" s="216"/>
      <c r="F114" s="125"/>
      <c r="G114" s="133"/>
      <c r="H114" s="127"/>
      <c r="I114" s="125"/>
      <c r="J114" s="125"/>
      <c r="K114" s="128" t="s">
        <v>135</v>
      </c>
      <c r="L114" s="125"/>
      <c r="M114" s="118"/>
      <c r="N114" s="125"/>
      <c r="O114" s="125"/>
      <c r="P114" s="129"/>
      <c r="Q114" s="133"/>
      <c r="R114" s="124"/>
      <c r="S114" s="124"/>
      <c r="T114" s="124"/>
    </row>
    <row r="115" spans="1:20" s="131" customFormat="1" ht="13.8" hidden="1">
      <c r="A115" s="124"/>
      <c r="B115" s="125"/>
      <c r="C115" s="125"/>
      <c r="D115" s="125"/>
      <c r="E115" s="216"/>
      <c r="F115" s="125"/>
      <c r="G115" s="133"/>
      <c r="H115" s="127"/>
      <c r="I115" s="125"/>
      <c r="J115" s="125"/>
      <c r="K115" s="117" t="s">
        <v>136</v>
      </c>
      <c r="L115" s="125"/>
      <c r="M115" s="133"/>
      <c r="N115" s="125"/>
      <c r="O115" s="125"/>
      <c r="P115" s="129"/>
      <c r="Q115" s="133"/>
      <c r="R115" s="124"/>
      <c r="S115" s="124"/>
      <c r="T115" s="124"/>
    </row>
    <row r="116" spans="1:20" ht="13.8" hidden="1">
      <c r="G116" s="118"/>
      <c r="H116" s="112"/>
      <c r="K116" s="128" t="s">
        <v>137</v>
      </c>
      <c r="M116" s="133"/>
      <c r="Q116" s="118"/>
      <c r="T116" s="124"/>
    </row>
    <row r="117" spans="1:20" s="131" customFormat="1" ht="13.8" hidden="1">
      <c r="A117" s="124"/>
      <c r="B117" s="125"/>
      <c r="C117" s="125"/>
      <c r="D117" s="125"/>
      <c r="E117" s="216"/>
      <c r="F117" s="125"/>
      <c r="G117" s="133"/>
      <c r="H117" s="127"/>
      <c r="I117" s="125"/>
      <c r="J117" s="125"/>
      <c r="K117" s="128" t="s">
        <v>138</v>
      </c>
      <c r="L117" s="125"/>
      <c r="M117" s="118"/>
      <c r="N117" s="125"/>
      <c r="O117" s="125"/>
      <c r="P117" s="129"/>
      <c r="Q117" s="133"/>
      <c r="R117" s="124"/>
      <c r="S117" s="124"/>
      <c r="T117" s="124"/>
    </row>
    <row r="118" spans="1:20" s="131" customFormat="1" ht="13.8" hidden="1">
      <c r="A118" s="124"/>
      <c r="B118" s="125"/>
      <c r="C118" s="125"/>
      <c r="D118" s="125"/>
      <c r="E118" s="216"/>
      <c r="F118" s="125"/>
      <c r="G118" s="133"/>
      <c r="H118" s="127"/>
      <c r="I118" s="125"/>
      <c r="J118" s="125"/>
      <c r="K118" s="128" t="s">
        <v>139</v>
      </c>
      <c r="L118" s="125"/>
      <c r="M118" s="133"/>
      <c r="N118" s="125"/>
      <c r="O118" s="125"/>
      <c r="P118" s="129"/>
      <c r="Q118" s="133"/>
      <c r="R118" s="124"/>
      <c r="S118" s="124"/>
      <c r="T118" s="124"/>
    </row>
    <row r="119" spans="1:20" s="131" customFormat="1" ht="13.8" hidden="1">
      <c r="A119" s="124"/>
      <c r="B119" s="125"/>
      <c r="C119" s="125"/>
      <c r="D119" s="125"/>
      <c r="E119" s="216"/>
      <c r="F119" s="125"/>
      <c r="G119" s="133"/>
      <c r="H119" s="127"/>
      <c r="I119" s="125"/>
      <c r="J119" s="125"/>
      <c r="K119" s="128" t="s">
        <v>140</v>
      </c>
      <c r="L119" s="125"/>
      <c r="M119" s="133"/>
      <c r="N119" s="125"/>
      <c r="O119" s="125"/>
      <c r="P119" s="129"/>
      <c r="Q119" s="133"/>
      <c r="R119" s="124"/>
      <c r="S119" s="124"/>
      <c r="T119" s="124"/>
    </row>
    <row r="120" spans="1:20" s="131" customFormat="1" ht="13.8" hidden="1">
      <c r="A120" s="124"/>
      <c r="B120" s="125"/>
      <c r="C120" s="125"/>
      <c r="D120" s="125"/>
      <c r="E120" s="216"/>
      <c r="F120" s="125"/>
      <c r="G120" s="133"/>
      <c r="H120" s="127"/>
      <c r="I120" s="125"/>
      <c r="J120" s="125"/>
      <c r="K120" s="128" t="s">
        <v>141</v>
      </c>
      <c r="L120" s="125"/>
      <c r="M120" s="133"/>
      <c r="N120" s="125"/>
      <c r="O120" s="125"/>
      <c r="P120" s="129"/>
      <c r="Q120" s="133"/>
      <c r="R120" s="124"/>
      <c r="S120" s="124"/>
      <c r="T120" s="124"/>
    </row>
    <row r="121" spans="1:20" s="131" customFormat="1" ht="13.8" hidden="1">
      <c r="A121" s="124"/>
      <c r="B121" s="125"/>
      <c r="C121" s="125"/>
      <c r="D121" s="125"/>
      <c r="E121" s="216"/>
      <c r="F121" s="125"/>
      <c r="G121" s="133"/>
      <c r="H121" s="127"/>
      <c r="I121" s="125"/>
      <c r="J121" s="125"/>
      <c r="K121" s="128" t="s">
        <v>142</v>
      </c>
      <c r="L121" s="125"/>
      <c r="M121" s="133"/>
      <c r="N121" s="125"/>
      <c r="O121" s="125"/>
      <c r="P121" s="129"/>
      <c r="Q121" s="133"/>
      <c r="R121" s="124"/>
      <c r="S121" s="124"/>
      <c r="T121" s="124"/>
    </row>
    <row r="122" spans="1:20" s="131" customFormat="1" ht="13.8" hidden="1">
      <c r="A122" s="124"/>
      <c r="B122" s="125"/>
      <c r="C122" s="125"/>
      <c r="D122" s="125"/>
      <c r="E122" s="216"/>
      <c r="F122" s="125"/>
      <c r="G122" s="133"/>
      <c r="H122" s="127"/>
      <c r="I122" s="125"/>
      <c r="J122" s="125"/>
      <c r="K122" s="128" t="s">
        <v>143</v>
      </c>
      <c r="L122" s="125"/>
      <c r="M122" s="133"/>
      <c r="N122" s="125"/>
      <c r="O122" s="125"/>
      <c r="P122" s="129"/>
      <c r="Q122" s="133"/>
      <c r="R122" s="124"/>
      <c r="S122" s="124"/>
      <c r="T122" s="124"/>
    </row>
    <row r="123" spans="1:20" s="131" customFormat="1" ht="13.8" hidden="1">
      <c r="A123" s="124"/>
      <c r="B123" s="125"/>
      <c r="C123" s="125"/>
      <c r="D123" s="125"/>
      <c r="E123" s="216"/>
      <c r="F123" s="125"/>
      <c r="G123" s="133"/>
      <c r="H123" s="127"/>
      <c r="I123" s="125"/>
      <c r="J123" s="125"/>
      <c r="K123" s="128" t="s">
        <v>144</v>
      </c>
      <c r="L123" s="125"/>
      <c r="M123" s="133"/>
      <c r="N123" s="125"/>
      <c r="O123" s="125"/>
      <c r="P123" s="129"/>
      <c r="Q123" s="133"/>
      <c r="R123" s="124"/>
      <c r="S123" s="124"/>
      <c r="T123" s="124"/>
    </row>
    <row r="124" spans="1:20" s="131" customFormat="1" ht="13.8" hidden="1">
      <c r="A124" s="124"/>
      <c r="B124" s="125"/>
      <c r="C124" s="125"/>
      <c r="D124" s="125"/>
      <c r="E124" s="216"/>
      <c r="F124" s="125"/>
      <c r="G124" s="133"/>
      <c r="H124" s="127"/>
      <c r="I124" s="125"/>
      <c r="J124" s="125"/>
      <c r="K124" s="128" t="s">
        <v>145</v>
      </c>
      <c r="L124" s="125"/>
      <c r="M124" s="133"/>
      <c r="N124" s="125"/>
      <c r="O124" s="125"/>
      <c r="P124" s="129"/>
      <c r="Q124" s="133"/>
      <c r="R124" s="124"/>
      <c r="S124" s="124"/>
      <c r="T124" s="67"/>
    </row>
    <row r="125" spans="1:20" s="131" customFormat="1" ht="13.8" hidden="1">
      <c r="A125" s="124"/>
      <c r="B125" s="125"/>
      <c r="C125" s="125"/>
      <c r="D125" s="125"/>
      <c r="E125" s="216"/>
      <c r="F125" s="125"/>
      <c r="G125" s="133"/>
      <c r="H125" s="127"/>
      <c r="I125" s="125"/>
      <c r="J125" s="125"/>
      <c r="K125" s="128" t="s">
        <v>146</v>
      </c>
      <c r="L125" s="125"/>
      <c r="M125" s="133"/>
      <c r="N125" s="125"/>
      <c r="O125" s="125"/>
      <c r="P125" s="129"/>
      <c r="Q125" s="133"/>
      <c r="R125" s="124"/>
      <c r="S125" s="124"/>
      <c r="T125" s="68"/>
    </row>
    <row r="126" spans="1:20" s="131" customFormat="1" ht="13.8" hidden="1">
      <c r="A126" s="124"/>
      <c r="B126" s="125"/>
      <c r="C126" s="125"/>
      <c r="D126" s="125"/>
      <c r="E126" s="216"/>
      <c r="F126" s="125"/>
      <c r="G126" s="133"/>
      <c r="H126" s="127"/>
      <c r="I126" s="125"/>
      <c r="J126" s="125"/>
      <c r="K126" s="128" t="s">
        <v>147</v>
      </c>
      <c r="L126" s="125"/>
      <c r="M126" s="133"/>
      <c r="N126" s="125"/>
      <c r="O126" s="125"/>
      <c r="P126" s="129"/>
      <c r="Q126" s="133"/>
      <c r="R126" s="124"/>
      <c r="S126" s="124"/>
      <c r="T126" s="68"/>
    </row>
    <row r="127" spans="1:20" s="131" customFormat="1" ht="13.8" hidden="1">
      <c r="A127" s="124"/>
      <c r="B127" s="125"/>
      <c r="C127" s="125"/>
      <c r="D127" s="125"/>
      <c r="E127" s="216"/>
      <c r="F127" s="125"/>
      <c r="G127" s="132"/>
      <c r="H127" s="127"/>
      <c r="I127" s="125"/>
      <c r="J127" s="125"/>
      <c r="K127" s="128" t="s">
        <v>148</v>
      </c>
      <c r="L127" s="125"/>
      <c r="M127" s="133"/>
      <c r="N127" s="125"/>
      <c r="O127" s="125"/>
      <c r="P127" s="129"/>
      <c r="Q127" s="133"/>
      <c r="R127" s="124"/>
      <c r="S127" s="124"/>
      <c r="T127" s="67"/>
    </row>
    <row r="128" spans="1:20" s="131" customFormat="1" ht="13.8" hidden="1">
      <c r="A128" s="124"/>
      <c r="B128" s="125"/>
      <c r="C128" s="125"/>
      <c r="D128" s="125"/>
      <c r="E128" s="216"/>
      <c r="F128" s="125"/>
      <c r="G128" s="132"/>
      <c r="H128" s="127"/>
      <c r="I128" s="125"/>
      <c r="J128" s="125"/>
      <c r="K128" s="128" t="s">
        <v>149</v>
      </c>
      <c r="L128" s="125"/>
      <c r="M128" s="132"/>
      <c r="N128" s="125"/>
      <c r="O128" s="125"/>
      <c r="P128" s="129"/>
      <c r="Q128" s="133"/>
      <c r="R128" s="124"/>
      <c r="S128" s="124"/>
      <c r="T128" s="67"/>
    </row>
    <row r="129" spans="1:20" s="131" customFormat="1" ht="13.8" hidden="1">
      <c r="A129" s="124"/>
      <c r="B129" s="125"/>
      <c r="C129" s="125"/>
      <c r="D129" s="125"/>
      <c r="E129" s="216"/>
      <c r="F129" s="125"/>
      <c r="G129" s="132"/>
      <c r="H129" s="127"/>
      <c r="I129" s="125"/>
      <c r="J129" s="125"/>
      <c r="K129" s="128" t="s">
        <v>150</v>
      </c>
      <c r="L129" s="125"/>
      <c r="M129" s="132"/>
      <c r="N129" s="125"/>
      <c r="O129" s="125"/>
      <c r="P129" s="129"/>
      <c r="Q129" s="133"/>
      <c r="R129" s="124"/>
      <c r="S129" s="124"/>
      <c r="T129" s="67"/>
    </row>
    <row r="130" spans="1:20" s="131" customFormat="1" ht="13.8" hidden="1">
      <c r="A130" s="124"/>
      <c r="B130" s="125"/>
      <c r="C130" s="125"/>
      <c r="D130" s="125"/>
      <c r="E130" s="216"/>
      <c r="F130" s="125"/>
      <c r="G130" s="132"/>
      <c r="H130" s="127"/>
      <c r="I130" s="125"/>
      <c r="J130" s="125"/>
      <c r="K130" s="117" t="s">
        <v>151</v>
      </c>
      <c r="L130" s="125"/>
      <c r="M130" s="132"/>
      <c r="N130" s="125"/>
      <c r="O130" s="125"/>
      <c r="P130" s="129"/>
      <c r="Q130" s="133"/>
      <c r="R130" s="124"/>
      <c r="S130" s="124"/>
      <c r="T130" s="67"/>
    </row>
    <row r="131" spans="1:20" ht="13.8" hidden="1">
      <c r="G131" s="120"/>
      <c r="H131" s="112"/>
      <c r="K131" s="117" t="s">
        <v>152</v>
      </c>
      <c r="M131" s="132"/>
      <c r="Q131" s="118"/>
    </row>
    <row r="132" spans="1:20" ht="13.8" hidden="1">
      <c r="G132" s="120"/>
      <c r="H132" s="112"/>
      <c r="K132" s="117" t="s">
        <v>153</v>
      </c>
      <c r="M132" s="134"/>
      <c r="O132" s="74"/>
      <c r="P132" s="118"/>
      <c r="Q132" s="67"/>
    </row>
    <row r="133" spans="1:20" ht="13.8" hidden="1">
      <c r="G133" s="120"/>
      <c r="H133" s="112"/>
      <c r="K133" s="117" t="s">
        <v>154</v>
      </c>
      <c r="M133" s="120"/>
      <c r="O133" s="74"/>
      <c r="P133" s="118"/>
      <c r="Q133" s="67"/>
    </row>
    <row r="134" spans="1:20" ht="13.8" hidden="1">
      <c r="G134" s="120"/>
      <c r="H134" s="112"/>
      <c r="K134" s="117" t="s">
        <v>155</v>
      </c>
      <c r="Q134" s="118"/>
    </row>
    <row r="135" spans="1:20" hidden="1">
      <c r="H135" s="112"/>
      <c r="K135" s="117" t="s">
        <v>156</v>
      </c>
    </row>
    <row r="136" spans="1:20" ht="13.8" hidden="1">
      <c r="H136" s="112"/>
      <c r="K136" s="117" t="s">
        <v>157</v>
      </c>
      <c r="M136" s="120"/>
    </row>
    <row r="137" spans="1:20" ht="13.8" hidden="1">
      <c r="H137" s="112"/>
      <c r="K137" s="117" t="s">
        <v>158</v>
      </c>
      <c r="M137" s="134"/>
    </row>
    <row r="138" spans="1:20" hidden="1">
      <c r="H138" s="112"/>
      <c r="K138" s="117" t="s">
        <v>49</v>
      </c>
      <c r="M138" s="136"/>
    </row>
    <row r="139" spans="1:20" hidden="1">
      <c r="H139" s="112"/>
      <c r="K139" s="117" t="s">
        <v>159</v>
      </c>
    </row>
    <row r="140" spans="1:20" hidden="1">
      <c r="H140" s="112"/>
      <c r="K140" s="117" t="s">
        <v>160</v>
      </c>
    </row>
    <row r="141" spans="1:20" hidden="1">
      <c r="H141" s="112"/>
      <c r="K141" s="117" t="s">
        <v>161</v>
      </c>
    </row>
    <row r="142" spans="1:20" hidden="1">
      <c r="H142" s="112"/>
      <c r="K142" s="117" t="s">
        <v>162</v>
      </c>
    </row>
    <row r="143" spans="1:20" hidden="1">
      <c r="H143" s="112"/>
      <c r="K143" s="117" t="s">
        <v>163</v>
      </c>
    </row>
    <row r="144" spans="1:20" hidden="1">
      <c r="H144" s="112"/>
      <c r="K144" s="117" t="s">
        <v>164</v>
      </c>
    </row>
    <row r="145" spans="8:11" hidden="1">
      <c r="H145" s="112"/>
      <c r="K145" s="117" t="s">
        <v>51</v>
      </c>
    </row>
    <row r="146" spans="8:11" hidden="1">
      <c r="H146" s="112"/>
      <c r="K146" s="117" t="s">
        <v>165</v>
      </c>
    </row>
    <row r="147" spans="8:11" hidden="1">
      <c r="H147" s="112"/>
      <c r="K147" s="117" t="s">
        <v>166</v>
      </c>
    </row>
    <row r="148" spans="8:11" hidden="1">
      <c r="H148" s="112"/>
      <c r="K148" s="117" t="s">
        <v>167</v>
      </c>
    </row>
    <row r="149" spans="8:11" hidden="1">
      <c r="H149" s="112"/>
      <c r="K149" s="117" t="s">
        <v>168</v>
      </c>
    </row>
    <row r="150" spans="8:11" hidden="1">
      <c r="H150" s="112"/>
      <c r="K150" s="117" t="s">
        <v>169</v>
      </c>
    </row>
    <row r="151" spans="8:11" hidden="1">
      <c r="H151" s="112"/>
      <c r="K151" s="117" t="s">
        <v>170</v>
      </c>
    </row>
    <row r="152" spans="8:11" hidden="1">
      <c r="H152" s="112"/>
      <c r="K152" s="117" t="s">
        <v>171</v>
      </c>
    </row>
    <row r="153" spans="8:11" hidden="1">
      <c r="H153" s="112"/>
      <c r="K153" s="117" t="s">
        <v>172</v>
      </c>
    </row>
    <row r="154" spans="8:11" hidden="1">
      <c r="H154" s="112"/>
      <c r="K154" s="117" t="s">
        <v>173</v>
      </c>
    </row>
    <row r="155" spans="8:11" hidden="1">
      <c r="H155" s="112"/>
      <c r="K155" s="117" t="s">
        <v>174</v>
      </c>
    </row>
    <row r="156" spans="8:11" hidden="1">
      <c r="H156" s="112"/>
      <c r="K156" s="117" t="s">
        <v>175</v>
      </c>
    </row>
    <row r="157" spans="8:11" hidden="1">
      <c r="H157" s="112"/>
      <c r="K157" s="117" t="s">
        <v>176</v>
      </c>
    </row>
    <row r="158" spans="8:11" hidden="1">
      <c r="H158" s="112"/>
      <c r="K158" s="117" t="s">
        <v>177</v>
      </c>
    </row>
    <row r="159" spans="8:11" hidden="1">
      <c r="H159" s="112"/>
      <c r="K159" s="117" t="s">
        <v>178</v>
      </c>
    </row>
    <row r="160" spans="8:11" hidden="1">
      <c r="H160" s="112"/>
      <c r="K160" s="117" t="s">
        <v>179</v>
      </c>
    </row>
    <row r="161" spans="8:11" hidden="1">
      <c r="H161" s="112"/>
      <c r="K161" s="117" t="s">
        <v>180</v>
      </c>
    </row>
    <row r="162" spans="8:11" hidden="1">
      <c r="H162" s="112"/>
      <c r="K162" s="117" t="s">
        <v>181</v>
      </c>
    </row>
    <row r="163" spans="8:11" hidden="1">
      <c r="H163" s="112"/>
      <c r="K163" s="117" t="s">
        <v>182</v>
      </c>
    </row>
    <row r="164" spans="8:11" hidden="1">
      <c r="H164" s="112"/>
      <c r="K164" s="117" t="s">
        <v>183</v>
      </c>
    </row>
    <row r="165" spans="8:11" hidden="1">
      <c r="H165" s="112"/>
      <c r="K165" s="117" t="s">
        <v>184</v>
      </c>
    </row>
    <row r="166" spans="8:11" hidden="1">
      <c r="H166" s="112"/>
      <c r="K166" s="117" t="s">
        <v>185</v>
      </c>
    </row>
    <row r="167" spans="8:11" hidden="1">
      <c r="H167" s="112"/>
      <c r="K167" s="117" t="s">
        <v>186</v>
      </c>
    </row>
    <row r="168" spans="8:11" hidden="1">
      <c r="H168" s="112"/>
      <c r="K168" s="117" t="s">
        <v>187</v>
      </c>
    </row>
    <row r="169" spans="8:11" hidden="1">
      <c r="H169" s="112"/>
      <c r="K169" s="117" t="s">
        <v>188</v>
      </c>
    </row>
    <row r="170" spans="8:11" hidden="1">
      <c r="H170" s="112"/>
      <c r="K170" s="117" t="s">
        <v>189</v>
      </c>
    </row>
    <row r="171" spans="8:11" hidden="1">
      <c r="H171" s="112"/>
      <c r="K171" s="117" t="s">
        <v>190</v>
      </c>
    </row>
    <row r="172" spans="8:11" hidden="1">
      <c r="H172" s="112"/>
      <c r="K172" s="117" t="s">
        <v>191</v>
      </c>
    </row>
    <row r="173" spans="8:11" hidden="1">
      <c r="H173" s="112"/>
      <c r="K173" s="117" t="s">
        <v>192</v>
      </c>
    </row>
    <row r="174" spans="8:11" hidden="1">
      <c r="H174" s="112"/>
      <c r="K174" s="117" t="s">
        <v>193</v>
      </c>
    </row>
    <row r="175" spans="8:11" hidden="1">
      <c r="H175" s="112"/>
      <c r="K175" s="117" t="s">
        <v>194</v>
      </c>
    </row>
    <row r="176" spans="8:11" hidden="1">
      <c r="H176" s="112"/>
      <c r="K176" s="117" t="s">
        <v>195</v>
      </c>
    </row>
    <row r="177" spans="8:11" hidden="1">
      <c r="H177" s="112"/>
      <c r="K177" s="117" t="s">
        <v>196</v>
      </c>
    </row>
    <row r="178" spans="8:11" hidden="1">
      <c r="H178" s="112"/>
      <c r="K178" s="117" t="s">
        <v>0</v>
      </c>
    </row>
    <row r="179" spans="8:11" hidden="1">
      <c r="H179" s="112"/>
      <c r="K179" s="117" t="s">
        <v>1</v>
      </c>
    </row>
    <row r="180" spans="8:11" hidden="1">
      <c r="H180" s="112"/>
      <c r="K180" s="117" t="s">
        <v>2</v>
      </c>
    </row>
    <row r="181" spans="8:11" hidden="1">
      <c r="H181" s="112"/>
      <c r="K181" s="117" t="s">
        <v>3</v>
      </c>
    </row>
    <row r="182" spans="8:11" hidden="1">
      <c r="H182" s="112"/>
      <c r="K182" s="117" t="s">
        <v>4</v>
      </c>
    </row>
    <row r="183" spans="8:11" hidden="1">
      <c r="H183" s="112"/>
      <c r="K183" s="117" t="s">
        <v>5</v>
      </c>
    </row>
    <row r="184" spans="8:11" hidden="1">
      <c r="H184" s="112"/>
      <c r="K184" s="117" t="s">
        <v>6</v>
      </c>
    </row>
    <row r="185" spans="8:11" hidden="1">
      <c r="H185" s="112"/>
      <c r="K185" s="117" t="s">
        <v>7</v>
      </c>
    </row>
    <row r="186" spans="8:11" hidden="1">
      <c r="H186" s="112"/>
      <c r="K186" s="117" t="s">
        <v>8</v>
      </c>
    </row>
    <row r="187" spans="8:11" hidden="1">
      <c r="H187" s="112"/>
      <c r="K187" s="117" t="s">
        <v>9</v>
      </c>
    </row>
    <row r="188" spans="8:11" hidden="1">
      <c r="H188" s="112"/>
      <c r="K188" s="117" t="s">
        <v>232</v>
      </c>
    </row>
    <row r="189" spans="8:11" hidden="1">
      <c r="H189" s="112"/>
      <c r="K189" s="117" t="s">
        <v>10</v>
      </c>
    </row>
    <row r="190" spans="8:11" hidden="1">
      <c r="H190" s="112"/>
      <c r="K190" s="117" t="s">
        <v>11</v>
      </c>
    </row>
    <row r="191" spans="8:11" hidden="1">
      <c r="H191" s="112"/>
      <c r="K191" s="117" t="s">
        <v>12</v>
      </c>
    </row>
    <row r="192" spans="8:11" hidden="1">
      <c r="H192" s="112"/>
      <c r="K192" s="117" t="s">
        <v>13</v>
      </c>
    </row>
    <row r="193" spans="8:11" hidden="1">
      <c r="H193" s="112"/>
      <c r="K193" s="117" t="s">
        <v>14</v>
      </c>
    </row>
    <row r="194" spans="8:11" hidden="1">
      <c r="H194" s="112"/>
      <c r="K194" s="117" t="s">
        <v>15</v>
      </c>
    </row>
    <row r="195" spans="8:11" hidden="1">
      <c r="H195" s="112"/>
      <c r="K195" s="117" t="s">
        <v>16</v>
      </c>
    </row>
    <row r="196" spans="8:11" hidden="1">
      <c r="H196" s="112"/>
      <c r="K196" s="117" t="s">
        <v>17</v>
      </c>
    </row>
    <row r="197" spans="8:11" hidden="1">
      <c r="H197" s="112"/>
      <c r="K197" s="117" t="s">
        <v>18</v>
      </c>
    </row>
    <row r="198" spans="8:11" hidden="1">
      <c r="H198" s="112"/>
      <c r="K198" s="117" t="s">
        <v>19</v>
      </c>
    </row>
    <row r="199" spans="8:11" hidden="1">
      <c r="H199" s="112"/>
      <c r="K199" s="117" t="s">
        <v>20</v>
      </c>
    </row>
    <row r="200" spans="8:11" hidden="1">
      <c r="H200" s="112"/>
      <c r="K200" s="117" t="s">
        <v>21</v>
      </c>
    </row>
    <row r="201" spans="8:11" hidden="1">
      <c r="H201" s="112"/>
      <c r="K201" s="117" t="s">
        <v>22</v>
      </c>
    </row>
    <row r="202" spans="8:11" hidden="1">
      <c r="H202" s="112"/>
      <c r="K202" s="117" t="s">
        <v>23</v>
      </c>
    </row>
    <row r="203" spans="8:11" hidden="1">
      <c r="H203" s="112"/>
      <c r="K203" s="117" t="s">
        <v>24</v>
      </c>
    </row>
    <row r="204" spans="8:11" hidden="1">
      <c r="H204" s="112"/>
      <c r="K204" s="117" t="s">
        <v>25</v>
      </c>
    </row>
    <row r="205" spans="8:11" hidden="1">
      <c r="H205" s="112"/>
      <c r="K205" s="117" t="s">
        <v>26</v>
      </c>
    </row>
    <row r="206" spans="8:11" hidden="1">
      <c r="H206" s="112"/>
      <c r="K206" s="117" t="s">
        <v>27</v>
      </c>
    </row>
    <row r="207" spans="8:11" hidden="1">
      <c r="H207" s="112"/>
      <c r="K207" s="117" t="s">
        <v>28</v>
      </c>
    </row>
    <row r="208" spans="8:11" hidden="1">
      <c r="H208" s="112"/>
      <c r="K208" s="117" t="s">
        <v>29</v>
      </c>
    </row>
    <row r="209" spans="8:11" hidden="1">
      <c r="H209" s="112"/>
      <c r="K209" s="117" t="s">
        <v>30</v>
      </c>
    </row>
    <row r="210" spans="8:11" hidden="1">
      <c r="H210" s="112"/>
      <c r="K210" s="117" t="s">
        <v>31</v>
      </c>
    </row>
    <row r="211" spans="8:11" hidden="1">
      <c r="H211" s="112"/>
      <c r="K211" s="117" t="s">
        <v>32</v>
      </c>
    </row>
    <row r="212" spans="8:11" hidden="1">
      <c r="H212" s="112"/>
      <c r="K212" s="117" t="s">
        <v>33</v>
      </c>
    </row>
    <row r="213" spans="8:11" hidden="1">
      <c r="H213" s="112"/>
      <c r="K213" s="117" t="s">
        <v>34</v>
      </c>
    </row>
    <row r="214" spans="8:11" hidden="1">
      <c r="H214" s="112"/>
      <c r="K214" s="117" t="s">
        <v>35</v>
      </c>
    </row>
    <row r="215" spans="8:11" hidden="1">
      <c r="H215" s="112"/>
      <c r="K215" s="117" t="s">
        <v>300</v>
      </c>
    </row>
    <row r="216" spans="8:11" hidden="1">
      <c r="H216" s="112"/>
      <c r="K216" s="117" t="s">
        <v>36</v>
      </c>
    </row>
    <row r="217" spans="8:11" hidden="1">
      <c r="H217" s="112"/>
      <c r="K217" s="117" t="s">
        <v>37</v>
      </c>
    </row>
    <row r="218" spans="8:11" hidden="1">
      <c r="H218" s="112"/>
      <c r="K218" s="117" t="s">
        <v>38</v>
      </c>
    </row>
    <row r="219" spans="8:11" hidden="1">
      <c r="H219" s="112"/>
      <c r="K219" s="117" t="s">
        <v>39</v>
      </c>
    </row>
    <row r="220" spans="8:11" hidden="1">
      <c r="H220" s="112"/>
    </row>
    <row r="221" spans="8:11" hidden="1">
      <c r="H221" s="112"/>
    </row>
    <row r="222" spans="8:11" hidden="1">
      <c r="H222" s="112"/>
    </row>
    <row r="223" spans="8:11" hidden="1">
      <c r="H223" s="112"/>
    </row>
    <row r="224" spans="8:11" ht="12" hidden="1" customHeight="1">
      <c r="H224" s="112"/>
    </row>
    <row r="225" spans="8:11" hidden="1">
      <c r="H225" s="112"/>
      <c r="K225" s="110"/>
    </row>
    <row r="226" spans="8:11" hidden="1">
      <c r="H226" s="112"/>
      <c r="K226" s="110"/>
    </row>
    <row r="227" spans="8:11" hidden="1">
      <c r="H227" s="112"/>
      <c r="K227" s="110"/>
    </row>
    <row r="228" spans="8:11" hidden="1">
      <c r="H228" s="112"/>
      <c r="K228" s="110"/>
    </row>
    <row r="229" spans="8:11" hidden="1">
      <c r="H229" s="112"/>
      <c r="K229" s="110"/>
    </row>
    <row r="230" spans="8:11" hidden="1">
      <c r="H230" s="112"/>
      <c r="K230" s="110"/>
    </row>
    <row r="231" spans="8:11" hidden="1">
      <c r="H231" s="112"/>
      <c r="K231" s="110"/>
    </row>
    <row r="232" spans="8:11" hidden="1">
      <c r="H232" s="112"/>
      <c r="K232" s="110"/>
    </row>
    <row r="233" spans="8:11">
      <c r="H233" s="112"/>
      <c r="K233" s="136"/>
    </row>
    <row r="234" spans="8:11">
      <c r="H234" s="112"/>
      <c r="K234" s="136"/>
    </row>
    <row r="235" spans="8:11">
      <c r="H235" s="137"/>
      <c r="K235" s="136"/>
    </row>
    <row r="236" spans="8:11">
      <c r="H236" s="112"/>
      <c r="K236" s="136"/>
    </row>
    <row r="237" spans="8:11">
      <c r="H237" s="112"/>
      <c r="K237" s="136"/>
    </row>
    <row r="238" spans="8:11">
      <c r="H238" s="112"/>
    </row>
    <row r="239" spans="8:11">
      <c r="H239" s="112"/>
    </row>
    <row r="240" spans="8:11">
      <c r="H240" s="112"/>
    </row>
    <row r="241" spans="8:8">
      <c r="H241" s="112"/>
    </row>
    <row r="242" spans="8:8">
      <c r="H242" s="112"/>
    </row>
    <row r="243" spans="8:8">
      <c r="H243" s="112"/>
    </row>
    <row r="244" spans="8:8">
      <c r="H244" s="112"/>
    </row>
    <row r="245" spans="8:8">
      <c r="H245" s="112"/>
    </row>
    <row r="246" spans="8:8">
      <c r="H246" s="112"/>
    </row>
    <row r="247" spans="8:8">
      <c r="H247" s="112"/>
    </row>
    <row r="248" spans="8:8">
      <c r="H248" s="112"/>
    </row>
    <row r="249" spans="8:8">
      <c r="H249" s="112"/>
    </row>
    <row r="250" spans="8:8">
      <c r="H250" s="112"/>
    </row>
    <row r="251" spans="8:8">
      <c r="H251" s="112"/>
    </row>
    <row r="252" spans="8:8">
      <c r="H252" s="112"/>
    </row>
    <row r="253" spans="8:8">
      <c r="H253" s="112"/>
    </row>
    <row r="254" spans="8:8">
      <c r="H254" s="112"/>
    </row>
    <row r="255" spans="8:8">
      <c r="H255" s="112"/>
    </row>
    <row r="256" spans="8:8">
      <c r="H256" s="112"/>
    </row>
    <row r="257" spans="8:8">
      <c r="H257" s="112"/>
    </row>
    <row r="258" spans="8:8">
      <c r="H258" s="112"/>
    </row>
    <row r="259" spans="8:8">
      <c r="H259" s="112"/>
    </row>
    <row r="260" spans="8:8">
      <c r="H260" s="112"/>
    </row>
    <row r="261" spans="8:8">
      <c r="H261" s="112"/>
    </row>
    <row r="262" spans="8:8">
      <c r="H262" s="112"/>
    </row>
    <row r="263" spans="8:8">
      <c r="H263" s="112"/>
    </row>
    <row r="264" spans="8:8">
      <c r="H264" s="112"/>
    </row>
    <row r="265" spans="8:8">
      <c r="H265" s="112"/>
    </row>
    <row r="266" spans="8:8">
      <c r="H266" s="112"/>
    </row>
    <row r="267" spans="8:8">
      <c r="H267" s="112"/>
    </row>
    <row r="268" spans="8:8">
      <c r="H268" s="112"/>
    </row>
    <row r="269" spans="8:8">
      <c r="H269" s="112"/>
    </row>
    <row r="270" spans="8:8">
      <c r="H270" s="112"/>
    </row>
    <row r="271" spans="8:8">
      <c r="H271" s="112"/>
    </row>
    <row r="272" spans="8:8">
      <c r="H272" s="112"/>
    </row>
    <row r="273" spans="8:8">
      <c r="H273" s="112"/>
    </row>
    <row r="274" spans="8:8">
      <c r="H274" s="112"/>
    </row>
    <row r="275" spans="8:8">
      <c r="H275" s="112"/>
    </row>
    <row r="276" spans="8:8">
      <c r="H276" s="112"/>
    </row>
    <row r="277" spans="8:8">
      <c r="H277" s="112"/>
    </row>
    <row r="278" spans="8:8">
      <c r="H278" s="112"/>
    </row>
    <row r="279" spans="8:8">
      <c r="H279" s="112"/>
    </row>
    <row r="280" spans="8:8">
      <c r="H280" s="112"/>
    </row>
    <row r="281" spans="8:8">
      <c r="H281" s="112"/>
    </row>
    <row r="282" spans="8:8">
      <c r="H282" s="112"/>
    </row>
    <row r="283" spans="8:8">
      <c r="H283" s="112"/>
    </row>
    <row r="284" spans="8:8">
      <c r="H284" s="112"/>
    </row>
    <row r="285" spans="8:8">
      <c r="H285" s="112"/>
    </row>
    <row r="286" spans="8:8">
      <c r="H286" s="112"/>
    </row>
    <row r="287" spans="8:8">
      <c r="H287" s="112"/>
    </row>
    <row r="288" spans="8:8">
      <c r="H288" s="112"/>
    </row>
    <row r="289" spans="8:8">
      <c r="H289" s="112"/>
    </row>
    <row r="290" spans="8:8">
      <c r="H290" s="112"/>
    </row>
    <row r="291" spans="8:8">
      <c r="H291" s="112"/>
    </row>
    <row r="292" spans="8:8">
      <c r="H292" s="112"/>
    </row>
    <row r="293" spans="8:8">
      <c r="H293" s="112"/>
    </row>
    <row r="294" spans="8:8">
      <c r="H294" s="112"/>
    </row>
    <row r="295" spans="8:8">
      <c r="H295" s="112"/>
    </row>
    <row r="296" spans="8:8">
      <c r="H296" s="112"/>
    </row>
    <row r="297" spans="8:8">
      <c r="H297" s="112"/>
    </row>
    <row r="298" spans="8:8">
      <c r="H298" s="112"/>
    </row>
    <row r="299" spans="8:8">
      <c r="H299" s="112"/>
    </row>
    <row r="300" spans="8:8">
      <c r="H300" s="112"/>
    </row>
    <row r="301" spans="8:8">
      <c r="H301" s="112"/>
    </row>
    <row r="302" spans="8:8">
      <c r="H302" s="112"/>
    </row>
    <row r="303" spans="8:8">
      <c r="H303" s="112"/>
    </row>
    <row r="304" spans="8:8">
      <c r="H304" s="112"/>
    </row>
    <row r="305" spans="8:8">
      <c r="H305" s="112"/>
    </row>
    <row r="306" spans="8:8">
      <c r="H306" s="112"/>
    </row>
    <row r="307" spans="8:8">
      <c r="H307" s="112"/>
    </row>
    <row r="308" spans="8:8">
      <c r="H308" s="112"/>
    </row>
    <row r="309" spans="8:8">
      <c r="H309" s="112"/>
    </row>
    <row r="310" spans="8:8">
      <c r="H310" s="112"/>
    </row>
    <row r="311" spans="8:8">
      <c r="H311" s="112"/>
    </row>
    <row r="312" spans="8:8">
      <c r="H312" s="112"/>
    </row>
    <row r="313" spans="8:8">
      <c r="H313" s="112"/>
    </row>
    <row r="314" spans="8:8">
      <c r="H314" s="112"/>
    </row>
    <row r="315" spans="8:8">
      <c r="H315" s="112"/>
    </row>
    <row r="316" spans="8:8">
      <c r="H316" s="112"/>
    </row>
    <row r="317" spans="8:8">
      <c r="H317" s="112"/>
    </row>
    <row r="318" spans="8:8">
      <c r="H318" s="112"/>
    </row>
    <row r="319" spans="8:8">
      <c r="H319" s="112"/>
    </row>
    <row r="320" spans="8:8">
      <c r="H320" s="112"/>
    </row>
    <row r="321" spans="8:8">
      <c r="H321" s="112"/>
    </row>
    <row r="322" spans="8:8">
      <c r="H322" s="112"/>
    </row>
    <row r="323" spans="8:8">
      <c r="H323" s="112"/>
    </row>
    <row r="324" spans="8:8">
      <c r="H324" s="112"/>
    </row>
    <row r="325" spans="8:8">
      <c r="H325" s="112"/>
    </row>
    <row r="326" spans="8:8">
      <c r="H326" s="112"/>
    </row>
    <row r="327" spans="8:8">
      <c r="H327" s="112"/>
    </row>
    <row r="328" spans="8:8">
      <c r="H328" s="112"/>
    </row>
    <row r="329" spans="8:8">
      <c r="H329" s="112"/>
    </row>
    <row r="330" spans="8:8">
      <c r="H330" s="112"/>
    </row>
    <row r="331" spans="8:8">
      <c r="H331" s="112"/>
    </row>
    <row r="332" spans="8:8">
      <c r="H332" s="112"/>
    </row>
    <row r="333" spans="8:8">
      <c r="H333" s="112"/>
    </row>
    <row r="334" spans="8:8">
      <c r="H334" s="112"/>
    </row>
    <row r="335" spans="8:8">
      <c r="H335" s="112"/>
    </row>
    <row r="336" spans="8:8">
      <c r="H336" s="112"/>
    </row>
    <row r="337" spans="8:8">
      <c r="H337" s="112"/>
    </row>
    <row r="338" spans="8:8">
      <c r="H338" s="112"/>
    </row>
    <row r="339" spans="8:8">
      <c r="H339" s="112"/>
    </row>
    <row r="340" spans="8:8">
      <c r="H340" s="112"/>
    </row>
    <row r="341" spans="8:8">
      <c r="H341" s="112"/>
    </row>
    <row r="342" spans="8:8">
      <c r="H342" s="112"/>
    </row>
    <row r="343" spans="8:8">
      <c r="H343" s="112"/>
    </row>
    <row r="344" spans="8:8">
      <c r="H344" s="112"/>
    </row>
    <row r="345" spans="8:8">
      <c r="H345" s="112"/>
    </row>
    <row r="346" spans="8:8">
      <c r="H346" s="112"/>
    </row>
    <row r="347" spans="8:8">
      <c r="H347" s="112"/>
    </row>
    <row r="348" spans="8:8">
      <c r="H348" s="112"/>
    </row>
    <row r="349" spans="8:8">
      <c r="H349" s="112"/>
    </row>
    <row r="350" spans="8:8">
      <c r="H350" s="112"/>
    </row>
    <row r="351" spans="8:8">
      <c r="H351" s="112"/>
    </row>
    <row r="352" spans="8:8">
      <c r="H352" s="112"/>
    </row>
    <row r="353" spans="8:8">
      <c r="H353" s="112"/>
    </row>
    <row r="354" spans="8:8">
      <c r="H354" s="112"/>
    </row>
    <row r="355" spans="8:8">
      <c r="H355" s="112"/>
    </row>
    <row r="356" spans="8:8">
      <c r="H356" s="112"/>
    </row>
    <row r="357" spans="8:8">
      <c r="H357" s="112"/>
    </row>
    <row r="358" spans="8:8">
      <c r="H358" s="112"/>
    </row>
    <row r="359" spans="8:8">
      <c r="H359" s="112"/>
    </row>
    <row r="360" spans="8:8">
      <c r="H360" s="112"/>
    </row>
    <row r="361" spans="8:8">
      <c r="H361" s="112"/>
    </row>
    <row r="362" spans="8:8">
      <c r="H362" s="112"/>
    </row>
    <row r="363" spans="8:8">
      <c r="H363" s="112"/>
    </row>
    <row r="364" spans="8:8">
      <c r="H364" s="112"/>
    </row>
    <row r="365" spans="8:8">
      <c r="H365" s="112"/>
    </row>
    <row r="366" spans="8:8">
      <c r="H366" s="112"/>
    </row>
    <row r="367" spans="8:8">
      <c r="H367" s="112"/>
    </row>
    <row r="368" spans="8:8">
      <c r="H368" s="112"/>
    </row>
    <row r="369" spans="8:8">
      <c r="H369" s="112"/>
    </row>
    <row r="370" spans="8:8">
      <c r="H370" s="112"/>
    </row>
    <row r="371" spans="8:8">
      <c r="H371" s="112"/>
    </row>
    <row r="372" spans="8:8">
      <c r="H372" s="112"/>
    </row>
    <row r="373" spans="8:8">
      <c r="H373" s="112"/>
    </row>
    <row r="374" spans="8:8">
      <c r="H374" s="112"/>
    </row>
    <row r="375" spans="8:8">
      <c r="H375" s="112"/>
    </row>
    <row r="376" spans="8:8">
      <c r="H376" s="112"/>
    </row>
    <row r="377" spans="8:8">
      <c r="H377" s="112"/>
    </row>
    <row r="378" spans="8:8">
      <c r="H378" s="112"/>
    </row>
    <row r="379" spans="8:8">
      <c r="H379" s="112"/>
    </row>
    <row r="380" spans="8:8">
      <c r="H380" s="112"/>
    </row>
    <row r="381" spans="8:8">
      <c r="H381" s="112"/>
    </row>
    <row r="382" spans="8:8">
      <c r="H382" s="112"/>
    </row>
    <row r="383" spans="8:8">
      <c r="H383" s="112"/>
    </row>
    <row r="384" spans="8:8">
      <c r="H384" s="112"/>
    </row>
    <row r="385" spans="8:8">
      <c r="H385" s="112"/>
    </row>
    <row r="386" spans="8:8">
      <c r="H386" s="112"/>
    </row>
    <row r="387" spans="8:8">
      <c r="H387" s="112"/>
    </row>
    <row r="388" spans="8:8">
      <c r="H388" s="112"/>
    </row>
    <row r="389" spans="8:8">
      <c r="H389" s="112"/>
    </row>
    <row r="390" spans="8:8">
      <c r="H390" s="112"/>
    </row>
    <row r="391" spans="8:8">
      <c r="H391" s="112"/>
    </row>
    <row r="392" spans="8:8">
      <c r="H392" s="112"/>
    </row>
    <row r="393" spans="8:8">
      <c r="H393" s="112"/>
    </row>
    <row r="394" spans="8:8">
      <c r="H394" s="112"/>
    </row>
    <row r="395" spans="8:8">
      <c r="H395" s="112"/>
    </row>
    <row r="396" spans="8:8">
      <c r="H396" s="112"/>
    </row>
    <row r="397" spans="8:8">
      <c r="H397" s="112"/>
    </row>
    <row r="398" spans="8:8">
      <c r="H398" s="112"/>
    </row>
    <row r="399" spans="8:8">
      <c r="H399" s="112"/>
    </row>
    <row r="400" spans="8:8">
      <c r="H400" s="112"/>
    </row>
    <row r="401" spans="8:8">
      <c r="H401" s="112"/>
    </row>
    <row r="402" spans="8:8">
      <c r="H402" s="112"/>
    </row>
    <row r="403" spans="8:8">
      <c r="H403" s="112"/>
    </row>
    <row r="404" spans="8:8">
      <c r="H404" s="112"/>
    </row>
    <row r="405" spans="8:8">
      <c r="H405" s="112"/>
    </row>
    <row r="406" spans="8:8">
      <c r="H406" s="112"/>
    </row>
    <row r="407" spans="8:8">
      <c r="H407" s="112"/>
    </row>
    <row r="408" spans="8:8">
      <c r="H408" s="112"/>
    </row>
    <row r="409" spans="8:8">
      <c r="H409" s="112"/>
    </row>
    <row r="410" spans="8:8">
      <c r="H410" s="112"/>
    </row>
    <row r="411" spans="8:8">
      <c r="H411" s="112"/>
    </row>
    <row r="412" spans="8:8">
      <c r="H412" s="112"/>
    </row>
    <row r="413" spans="8:8">
      <c r="H413" s="112"/>
    </row>
    <row r="414" spans="8:8">
      <c r="H414" s="112"/>
    </row>
    <row r="415" spans="8:8">
      <c r="H415" s="112"/>
    </row>
    <row r="416" spans="8:8">
      <c r="H416" s="112"/>
    </row>
    <row r="417" spans="8:8">
      <c r="H417" s="112"/>
    </row>
    <row r="418" spans="8:8">
      <c r="H418" s="112"/>
    </row>
  </sheetData>
  <sheetProtection selectLockedCells="1" selectUnlockedCells="1"/>
  <dataConsolidate/>
  <mergeCells count="16">
    <mergeCell ref="H3:I3"/>
    <mergeCell ref="C5:D5"/>
    <mergeCell ref="H5:J5"/>
    <mergeCell ref="H6:H7"/>
    <mergeCell ref="L5:N5"/>
    <mergeCell ref="M6:N6"/>
    <mergeCell ref="M7:N7"/>
    <mergeCell ref="I6:J7"/>
    <mergeCell ref="A31:B31"/>
    <mergeCell ref="A23:A30"/>
    <mergeCell ref="A13:A22"/>
    <mergeCell ref="M8:N8"/>
    <mergeCell ref="M9:N9"/>
    <mergeCell ref="M10:N10"/>
    <mergeCell ref="H8:H9"/>
    <mergeCell ref="I8:J9"/>
  </mergeCells>
  <phoneticPr fontId="0" type="noConversion"/>
  <dataValidations count="3">
    <dataValidation type="list" allowBlank="1" showInputMessage="1" showErrorMessage="1" sqref="I4" xr:uid="{00000000-0002-0000-0000-000000000000}">
      <formula1>$B$100:$B$107</formula1>
    </dataValidation>
    <dataValidation type="list" allowBlank="1" showInputMessage="1" showErrorMessage="1" sqref="C3" xr:uid="{00000000-0002-0000-0000-000001000000}">
      <formula1>$K$33:$K$219</formula1>
    </dataValidation>
    <dataValidation type="list" allowBlank="1" showInputMessage="1" showErrorMessage="1" sqref="C23:C29 C13:C21" xr:uid="{00000000-0002-0000-0000-000002000000}">
      <formula1>$T$33:$T$104</formula1>
    </dataValidation>
  </dataValidations>
  <printOptions horizontalCentered="1"/>
  <pageMargins left="0.5" right="0.5" top="0.5" bottom="0.5" header="0.5" footer="0.5"/>
  <pageSetup orientation="portrait" r:id="rId1"/>
  <headerFooter alignWithMargins="0"/>
  <ignoredErrors>
    <ignoredError sqref="H15:H17 H19:H20 H23:H28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'Commodity Prices'!$K$4:$P$4</xm:f>
          </x14:formula1>
          <xm:sqref>L3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P101"/>
  <sheetViews>
    <sheetView showGridLines="0" zoomScale="175" zoomScaleNormal="120" zoomScalePageLayoutView="120" workbookViewId="0">
      <pane xSplit="1" ySplit="4" topLeftCell="O5" activePane="bottomRight" state="frozen"/>
      <selection activeCell="A4" sqref="A4"/>
      <selection pane="topRight" activeCell="B4" sqref="B4"/>
      <selection pane="bottomLeft" activeCell="A5" sqref="A5"/>
      <selection pane="bottomRight" activeCell="Q29" sqref="Q29"/>
    </sheetView>
  </sheetViews>
  <sheetFormatPr defaultColWidth="9.109375" defaultRowHeight="13.8"/>
  <cols>
    <col min="1" max="1" width="56.109375" style="44" bestFit="1" customWidth="1"/>
    <col min="2" max="2" width="19.109375" style="44" customWidth="1"/>
    <col min="3" max="3" width="11.109375" style="44" customWidth="1"/>
    <col min="4" max="6" width="9.109375" style="44" customWidth="1"/>
    <col min="7" max="7" width="11.109375" style="44" customWidth="1"/>
    <col min="8" max="11" width="9.109375" style="44" customWidth="1"/>
    <col min="12" max="12" width="9" style="44" customWidth="1"/>
    <col min="13" max="13" width="9.109375" style="43" customWidth="1"/>
    <col min="14" max="15" width="9.109375" style="44" customWidth="1"/>
    <col min="16" max="16384" width="9.109375" style="44"/>
  </cols>
  <sheetData>
    <row r="1" spans="1:16" ht="11.25" hidden="1" customHeight="1">
      <c r="N1" s="206">
        <v>2018</v>
      </c>
      <c r="O1" s="206">
        <v>2018</v>
      </c>
      <c r="P1" s="206">
        <v>2018</v>
      </c>
    </row>
    <row r="2" spans="1:16" ht="14.25" hidden="1" customHeight="1">
      <c r="N2" s="206"/>
      <c r="O2" s="206"/>
      <c r="P2" s="206"/>
    </row>
    <row r="3" spans="1:16" ht="11.25" hidden="1" customHeight="1">
      <c r="B3" s="43"/>
      <c r="C3" s="263" t="s">
        <v>222</v>
      </c>
      <c r="D3" s="263"/>
      <c r="E3" s="263"/>
      <c r="F3" s="263"/>
      <c r="G3" s="263"/>
      <c r="H3" s="263"/>
      <c r="I3" s="263"/>
      <c r="J3" s="263"/>
      <c r="K3" s="263"/>
      <c r="L3" s="263"/>
      <c r="N3" s="206"/>
      <c r="O3" s="206"/>
      <c r="P3" s="206"/>
    </row>
    <row r="4" spans="1:16" ht="17.399999999999999">
      <c r="A4" s="56" t="s">
        <v>219</v>
      </c>
      <c r="B4" s="57" t="s">
        <v>217</v>
      </c>
      <c r="C4" s="57">
        <v>2004</v>
      </c>
      <c r="D4" s="58">
        <v>2005</v>
      </c>
      <c r="E4" s="58">
        <f>D4+1</f>
        <v>2006</v>
      </c>
      <c r="F4" s="58">
        <f>E4+1</f>
        <v>2007</v>
      </c>
      <c r="G4" s="58">
        <f>F4+1</f>
        <v>2008</v>
      </c>
      <c r="H4" s="58">
        <f>G4+1</f>
        <v>2009</v>
      </c>
      <c r="I4" s="61">
        <v>2010</v>
      </c>
      <c r="J4" s="61">
        <v>2011</v>
      </c>
      <c r="K4" s="61">
        <v>2016</v>
      </c>
      <c r="L4" s="59">
        <v>2017</v>
      </c>
      <c r="M4" s="61">
        <v>2018</v>
      </c>
      <c r="N4" s="238">
        <v>2019</v>
      </c>
      <c r="O4" s="205">
        <v>2020</v>
      </c>
      <c r="P4" s="239">
        <v>2021</v>
      </c>
    </row>
    <row r="5" spans="1:16" ht="14.4">
      <c r="A5" s="182" t="s">
        <v>234</v>
      </c>
      <c r="B5" s="182" t="s">
        <v>220</v>
      </c>
      <c r="C5" s="46"/>
      <c r="D5" s="46"/>
      <c r="E5" s="46"/>
      <c r="F5" s="46"/>
      <c r="G5" s="47"/>
      <c r="H5" s="47"/>
      <c r="I5" s="47"/>
      <c r="J5" s="47"/>
      <c r="K5" s="184">
        <v>0.44</v>
      </c>
      <c r="L5" s="184">
        <v>0.41</v>
      </c>
      <c r="M5" s="184">
        <v>0.36</v>
      </c>
      <c r="N5" s="184">
        <v>0.36</v>
      </c>
      <c r="O5" s="184">
        <v>0.37</v>
      </c>
      <c r="P5" s="184">
        <v>0.53</v>
      </c>
    </row>
    <row r="6" spans="1:16" ht="14.4">
      <c r="A6" s="183" t="s">
        <v>235</v>
      </c>
      <c r="B6" s="183" t="s">
        <v>298</v>
      </c>
      <c r="C6" s="46"/>
      <c r="D6" s="46"/>
      <c r="E6" s="46"/>
      <c r="F6" s="46"/>
      <c r="G6" s="47"/>
      <c r="H6" s="47"/>
      <c r="I6" s="47"/>
      <c r="J6" s="47"/>
      <c r="K6" s="184">
        <v>750</v>
      </c>
      <c r="L6" s="184">
        <v>900</v>
      </c>
      <c r="M6" s="184">
        <v>830</v>
      </c>
      <c r="N6" s="184">
        <v>810</v>
      </c>
      <c r="O6" s="184">
        <v>1110</v>
      </c>
      <c r="P6" s="184">
        <v>850</v>
      </c>
    </row>
    <row r="7" spans="1:16" ht="14.4">
      <c r="A7" s="183" t="s">
        <v>236</v>
      </c>
      <c r="B7" s="183" t="s">
        <v>298</v>
      </c>
      <c r="C7" s="46"/>
      <c r="D7" s="46"/>
      <c r="E7" s="46"/>
      <c r="F7" s="46"/>
      <c r="G7" s="47"/>
      <c r="H7" s="47"/>
      <c r="I7" s="47"/>
      <c r="J7" s="47"/>
      <c r="K7" s="184" t="s">
        <v>299</v>
      </c>
      <c r="L7" s="184" t="s">
        <v>299</v>
      </c>
      <c r="M7" s="184" t="s">
        <v>299</v>
      </c>
      <c r="N7" s="184" t="s">
        <v>299</v>
      </c>
      <c r="O7" s="184" t="s">
        <v>299</v>
      </c>
      <c r="P7" s="184" t="s">
        <v>299</v>
      </c>
    </row>
    <row r="8" spans="1:16" ht="14.4">
      <c r="A8" s="183" t="s">
        <v>237</v>
      </c>
      <c r="B8" s="183" t="s">
        <v>298</v>
      </c>
      <c r="C8" s="46"/>
      <c r="D8" s="46"/>
      <c r="E8" s="46"/>
      <c r="F8" s="46"/>
      <c r="G8" s="47"/>
      <c r="H8" s="47"/>
      <c r="I8" s="47"/>
      <c r="J8" s="47"/>
      <c r="K8" s="184">
        <v>900</v>
      </c>
      <c r="L8" s="184">
        <v>950</v>
      </c>
      <c r="M8" s="184" t="s">
        <v>299</v>
      </c>
      <c r="N8" s="184" t="s">
        <v>299</v>
      </c>
      <c r="O8" s="184" t="s">
        <v>299</v>
      </c>
      <c r="P8" s="184" t="s">
        <v>299</v>
      </c>
    </row>
    <row r="9" spans="1:16" ht="14.4">
      <c r="A9" s="183" t="s">
        <v>238</v>
      </c>
      <c r="B9" s="183" t="s">
        <v>298</v>
      </c>
      <c r="C9" s="46"/>
      <c r="D9" s="46"/>
      <c r="E9" s="46"/>
      <c r="F9" s="46"/>
      <c r="G9" s="47"/>
      <c r="H9" s="48"/>
      <c r="I9" s="48"/>
      <c r="J9" s="48"/>
      <c r="K9" s="184">
        <v>900</v>
      </c>
      <c r="L9" s="184">
        <v>900</v>
      </c>
      <c r="M9" s="184">
        <v>810</v>
      </c>
      <c r="N9" s="184">
        <v>895</v>
      </c>
      <c r="O9" s="184">
        <v>1790</v>
      </c>
      <c r="P9" s="184">
        <v>1940</v>
      </c>
    </row>
    <row r="10" spans="1:16" ht="14.4">
      <c r="A10" s="183" t="s">
        <v>239</v>
      </c>
      <c r="B10" s="183" t="s">
        <v>298</v>
      </c>
      <c r="C10" s="46"/>
      <c r="D10" s="46"/>
      <c r="E10" s="46"/>
      <c r="F10" s="46"/>
      <c r="G10" s="47"/>
      <c r="H10" s="48"/>
      <c r="I10" s="48"/>
      <c r="J10" s="48"/>
      <c r="K10" s="184">
        <v>900</v>
      </c>
      <c r="L10" s="184">
        <v>1080</v>
      </c>
      <c r="M10" s="184">
        <v>930</v>
      </c>
      <c r="N10" s="184">
        <v>1110</v>
      </c>
      <c r="O10" s="184">
        <v>1490</v>
      </c>
      <c r="P10" s="184">
        <v>1400</v>
      </c>
    </row>
    <row r="11" spans="1:16" ht="14.4">
      <c r="A11" s="183" t="s">
        <v>240</v>
      </c>
      <c r="B11" s="183" t="s">
        <v>298</v>
      </c>
      <c r="C11" s="46"/>
      <c r="D11" s="46"/>
      <c r="E11" s="46"/>
      <c r="F11" s="46"/>
      <c r="G11" s="47"/>
      <c r="H11" s="48"/>
      <c r="I11" s="48"/>
      <c r="J11" s="48"/>
      <c r="K11" s="184" t="s">
        <v>299</v>
      </c>
      <c r="L11" s="184" t="s">
        <v>299</v>
      </c>
      <c r="M11" s="184" t="s">
        <v>299</v>
      </c>
      <c r="N11" s="184" t="s">
        <v>299</v>
      </c>
      <c r="O11" s="184">
        <v>1490</v>
      </c>
      <c r="P11" s="184" t="s">
        <v>299</v>
      </c>
    </row>
    <row r="12" spans="1:16" ht="14.4">
      <c r="A12" s="183" t="s">
        <v>241</v>
      </c>
      <c r="B12" s="183" t="s">
        <v>298</v>
      </c>
      <c r="C12" s="46"/>
      <c r="D12" s="46"/>
      <c r="E12" s="46"/>
      <c r="F12" s="46"/>
      <c r="G12" s="47"/>
      <c r="H12" s="48"/>
      <c r="I12" s="48"/>
      <c r="J12" s="48"/>
      <c r="K12" s="184" t="s">
        <v>299</v>
      </c>
      <c r="L12" s="184" t="s">
        <v>299</v>
      </c>
      <c r="M12" s="184" t="s">
        <v>299</v>
      </c>
      <c r="N12" s="184" t="s">
        <v>299</v>
      </c>
      <c r="O12" s="184">
        <v>1480</v>
      </c>
      <c r="P12" s="184" t="s">
        <v>299</v>
      </c>
    </row>
    <row r="13" spans="1:16" s="200" customFormat="1" ht="14.4">
      <c r="A13" s="183" t="s">
        <v>242</v>
      </c>
      <c r="B13" s="183" t="s">
        <v>298</v>
      </c>
      <c r="C13" s="197"/>
      <c r="D13" s="197"/>
      <c r="E13" s="197"/>
      <c r="F13" s="197"/>
      <c r="G13" s="198"/>
      <c r="H13" s="199"/>
      <c r="I13" s="199"/>
      <c r="J13" s="199"/>
      <c r="K13" s="184">
        <v>850</v>
      </c>
      <c r="L13" s="184">
        <v>1000</v>
      </c>
      <c r="M13" s="184">
        <v>650</v>
      </c>
      <c r="N13" s="184">
        <v>670</v>
      </c>
      <c r="O13" s="184">
        <v>1150</v>
      </c>
      <c r="P13" s="184">
        <v>1780</v>
      </c>
    </row>
    <row r="14" spans="1:16" s="200" customFormat="1" ht="14.4">
      <c r="A14" s="183" t="s">
        <v>243</v>
      </c>
      <c r="B14" s="183" t="s">
        <v>298</v>
      </c>
      <c r="C14" s="197"/>
      <c r="D14" s="197"/>
      <c r="E14" s="197"/>
      <c r="F14" s="197"/>
      <c r="G14" s="198"/>
      <c r="H14" s="199"/>
      <c r="I14" s="199"/>
      <c r="J14" s="199"/>
      <c r="K14" s="184">
        <v>800</v>
      </c>
      <c r="L14" s="184">
        <v>850</v>
      </c>
      <c r="M14" s="184">
        <v>820</v>
      </c>
      <c r="N14" s="184">
        <v>880</v>
      </c>
      <c r="O14" s="184">
        <v>1317</v>
      </c>
      <c r="P14" s="184">
        <v>1460</v>
      </c>
    </row>
    <row r="15" spans="1:16" s="200" customFormat="1" ht="14.4">
      <c r="A15" s="183" t="s">
        <v>244</v>
      </c>
      <c r="B15" s="183" t="s">
        <v>298</v>
      </c>
      <c r="C15" s="197"/>
      <c r="D15" s="197"/>
      <c r="E15" s="197"/>
      <c r="F15" s="197"/>
      <c r="G15" s="198"/>
      <c r="H15" s="199"/>
      <c r="I15" s="199"/>
      <c r="J15" s="199"/>
      <c r="K15" s="184">
        <v>330</v>
      </c>
      <c r="L15" s="184">
        <v>290</v>
      </c>
      <c r="M15" s="184">
        <v>310</v>
      </c>
      <c r="N15" s="184">
        <v>320</v>
      </c>
      <c r="O15" s="184">
        <v>350</v>
      </c>
      <c r="P15" s="184">
        <v>365</v>
      </c>
    </row>
    <row r="16" spans="1:16" s="200" customFormat="1" ht="14.4">
      <c r="A16" s="183" t="s">
        <v>245</v>
      </c>
      <c r="B16" s="183" t="s">
        <v>298</v>
      </c>
      <c r="C16" s="197"/>
      <c r="D16" s="197"/>
      <c r="E16" s="197"/>
      <c r="F16" s="197"/>
      <c r="G16" s="198"/>
      <c r="H16" s="199"/>
      <c r="I16" s="199"/>
      <c r="J16" s="199"/>
      <c r="K16" s="184">
        <v>400</v>
      </c>
      <c r="L16" s="184">
        <v>465</v>
      </c>
      <c r="M16" s="184">
        <v>460</v>
      </c>
      <c r="N16" s="184">
        <v>445</v>
      </c>
      <c r="O16" s="184">
        <v>400</v>
      </c>
      <c r="P16" s="184">
        <v>415</v>
      </c>
    </row>
    <row r="17" spans="1:16" s="200" customFormat="1" ht="14.4">
      <c r="A17" s="183" t="s">
        <v>246</v>
      </c>
      <c r="B17" s="183" t="s">
        <v>298</v>
      </c>
      <c r="C17" s="197"/>
      <c r="D17" s="197"/>
      <c r="E17" s="201"/>
      <c r="F17" s="201"/>
      <c r="G17" s="202"/>
      <c r="H17" s="199"/>
      <c r="I17" s="199"/>
      <c r="J17" s="199"/>
      <c r="K17" s="184">
        <v>400</v>
      </c>
      <c r="L17" s="184">
        <v>351</v>
      </c>
      <c r="M17" s="184">
        <v>284</v>
      </c>
      <c r="N17" s="184">
        <v>277</v>
      </c>
      <c r="O17" s="184">
        <v>260</v>
      </c>
      <c r="P17" s="184">
        <v>293</v>
      </c>
    </row>
    <row r="18" spans="1:16" s="200" customFormat="1" ht="14.4">
      <c r="A18" s="183" t="s">
        <v>247</v>
      </c>
      <c r="B18" s="183" t="s">
        <v>220</v>
      </c>
      <c r="C18" s="197"/>
      <c r="D18" s="197"/>
      <c r="E18" s="197"/>
      <c r="F18" s="197"/>
      <c r="G18" s="198"/>
      <c r="H18" s="199"/>
      <c r="I18" s="199"/>
      <c r="J18" s="199"/>
      <c r="K18" s="184">
        <v>165</v>
      </c>
      <c r="L18" s="184">
        <v>177</v>
      </c>
      <c r="M18" s="184">
        <v>182</v>
      </c>
      <c r="N18" s="184">
        <v>167</v>
      </c>
      <c r="O18" s="184">
        <v>161</v>
      </c>
      <c r="P18" s="184">
        <v>224</v>
      </c>
    </row>
    <row r="19" spans="1:16" s="200" customFormat="1" ht="14.4">
      <c r="A19" s="183" t="s">
        <v>248</v>
      </c>
      <c r="B19" s="183" t="s">
        <v>298</v>
      </c>
      <c r="C19" s="197"/>
      <c r="D19" s="197"/>
      <c r="E19" s="197"/>
      <c r="F19" s="197"/>
      <c r="G19" s="198"/>
      <c r="H19" s="199"/>
      <c r="I19" s="199"/>
      <c r="J19" s="199"/>
      <c r="K19" s="184">
        <v>315</v>
      </c>
      <c r="L19" s="184">
        <v>400</v>
      </c>
      <c r="M19" s="184">
        <v>475</v>
      </c>
      <c r="N19" s="184">
        <v>425</v>
      </c>
      <c r="O19" s="184">
        <v>459</v>
      </c>
      <c r="P19" s="184">
        <v>504</v>
      </c>
    </row>
    <row r="20" spans="1:16" s="200" customFormat="1" ht="14.4">
      <c r="A20" s="183" t="s">
        <v>249</v>
      </c>
      <c r="B20" s="183" t="s">
        <v>298</v>
      </c>
      <c r="C20" s="197"/>
      <c r="D20" s="197"/>
      <c r="E20" s="197"/>
      <c r="F20" s="197"/>
      <c r="G20" s="198"/>
      <c r="H20" s="199"/>
      <c r="I20" s="199"/>
      <c r="J20" s="199"/>
      <c r="K20" s="184">
        <v>400</v>
      </c>
      <c r="L20" s="184">
        <v>465</v>
      </c>
      <c r="M20" s="184">
        <v>464</v>
      </c>
      <c r="N20" s="184">
        <v>566</v>
      </c>
      <c r="O20" s="184">
        <v>533</v>
      </c>
      <c r="P20" s="184">
        <v>603</v>
      </c>
    </row>
    <row r="21" spans="1:16" s="200" customFormat="1" ht="14.4">
      <c r="A21" s="183" t="s">
        <v>250</v>
      </c>
      <c r="B21" s="183" t="s">
        <v>298</v>
      </c>
      <c r="C21" s="197"/>
      <c r="D21" s="197"/>
      <c r="E21" s="197"/>
      <c r="F21" s="197"/>
      <c r="G21" s="198"/>
      <c r="H21" s="199"/>
      <c r="I21" s="199"/>
      <c r="J21" s="199"/>
      <c r="K21" s="184">
        <v>500</v>
      </c>
      <c r="L21" s="184">
        <v>570</v>
      </c>
      <c r="M21" s="184">
        <v>700</v>
      </c>
      <c r="N21" s="184">
        <v>700</v>
      </c>
      <c r="O21" s="184">
        <v>670</v>
      </c>
      <c r="P21" s="184">
        <v>670</v>
      </c>
    </row>
    <row r="22" spans="1:16" s="200" customFormat="1" ht="14.4">
      <c r="A22" s="183" t="s">
        <v>251</v>
      </c>
      <c r="B22" s="183" t="s">
        <v>298</v>
      </c>
      <c r="C22" s="197"/>
      <c r="D22" s="197"/>
      <c r="E22" s="197"/>
      <c r="F22" s="197"/>
      <c r="G22" s="198"/>
      <c r="H22" s="199"/>
      <c r="I22" s="199"/>
      <c r="J22" s="199"/>
      <c r="K22" s="184">
        <v>460</v>
      </c>
      <c r="L22" s="184">
        <v>600</v>
      </c>
      <c r="M22" s="184">
        <v>700</v>
      </c>
      <c r="N22" s="184">
        <v>700</v>
      </c>
      <c r="O22" s="184">
        <v>672</v>
      </c>
      <c r="P22" s="184">
        <v>750</v>
      </c>
    </row>
    <row r="23" spans="1:16" s="200" customFormat="1" ht="14.4">
      <c r="A23" s="183" t="s">
        <v>252</v>
      </c>
      <c r="B23" s="183" t="s">
        <v>298</v>
      </c>
      <c r="C23" s="197"/>
      <c r="D23" s="197"/>
      <c r="E23" s="197"/>
      <c r="F23" s="197"/>
      <c r="G23" s="198"/>
      <c r="H23" s="199"/>
      <c r="I23" s="199"/>
      <c r="J23" s="199"/>
      <c r="K23" s="184" t="s">
        <v>299</v>
      </c>
      <c r="L23" s="184" t="s">
        <v>299</v>
      </c>
      <c r="M23" s="184" t="s">
        <v>299</v>
      </c>
      <c r="N23" s="184" t="s">
        <v>299</v>
      </c>
      <c r="O23" s="184" t="s">
        <v>299</v>
      </c>
      <c r="P23" s="184" t="s">
        <v>299</v>
      </c>
    </row>
    <row r="24" spans="1:16" s="200" customFormat="1" ht="14.4">
      <c r="A24" s="183" t="s">
        <v>304</v>
      </c>
      <c r="B24" s="183" t="s">
        <v>298</v>
      </c>
      <c r="C24" s="197"/>
      <c r="D24" s="197"/>
      <c r="E24" s="197"/>
      <c r="F24" s="197"/>
      <c r="G24" s="198"/>
      <c r="H24" s="199"/>
      <c r="I24" s="199"/>
      <c r="J24" s="199"/>
      <c r="K24" s="184">
        <v>1550</v>
      </c>
      <c r="L24" s="184">
        <v>1530</v>
      </c>
      <c r="M24" s="184">
        <v>2000</v>
      </c>
      <c r="N24" s="184">
        <v>1895</v>
      </c>
      <c r="O24" s="184">
        <v>1953</v>
      </c>
      <c r="P24" s="184">
        <v>1910</v>
      </c>
    </row>
    <row r="25" spans="1:16" s="200" customFormat="1" ht="14.4">
      <c r="A25" s="183" t="s">
        <v>301</v>
      </c>
      <c r="B25" s="183" t="s">
        <v>298</v>
      </c>
      <c r="C25" s="197"/>
      <c r="D25" s="197"/>
      <c r="E25" s="197"/>
      <c r="F25" s="197"/>
      <c r="G25" s="198"/>
      <c r="H25" s="199"/>
      <c r="I25" s="199"/>
      <c r="J25" s="199"/>
      <c r="K25" s="184">
        <v>2750</v>
      </c>
      <c r="L25" s="184">
        <v>2750</v>
      </c>
      <c r="M25" s="184">
        <v>2650</v>
      </c>
      <c r="N25" s="184">
        <v>2620</v>
      </c>
      <c r="O25" s="184">
        <v>2610</v>
      </c>
      <c r="P25" s="184">
        <v>2530</v>
      </c>
    </row>
    <row r="26" spans="1:16" s="200" customFormat="1" ht="14.4">
      <c r="A26" s="183" t="s">
        <v>253</v>
      </c>
      <c r="B26" s="183" t="s">
        <v>298</v>
      </c>
      <c r="C26" s="197"/>
      <c r="D26" s="197"/>
      <c r="E26" s="197"/>
      <c r="F26" s="197"/>
      <c r="G26" s="198"/>
      <c r="H26" s="199"/>
      <c r="I26" s="199"/>
      <c r="J26" s="199"/>
      <c r="K26" s="184">
        <v>6020</v>
      </c>
      <c r="L26" s="184">
        <v>6020</v>
      </c>
      <c r="M26" s="184" t="s">
        <v>299</v>
      </c>
      <c r="N26" s="184" t="s">
        <v>299</v>
      </c>
      <c r="O26" s="184" t="s">
        <v>299</v>
      </c>
      <c r="P26" s="184" t="s">
        <v>299</v>
      </c>
    </row>
    <row r="27" spans="1:16" s="200" customFormat="1" ht="14.4">
      <c r="A27" s="183" t="s">
        <v>254</v>
      </c>
      <c r="B27" s="183" t="s">
        <v>298</v>
      </c>
      <c r="C27" s="197"/>
      <c r="D27" s="197"/>
      <c r="E27" s="197"/>
      <c r="F27" s="197"/>
      <c r="G27" s="198"/>
      <c r="H27" s="199"/>
      <c r="I27" s="199"/>
      <c r="J27" s="199"/>
      <c r="K27" s="184">
        <v>6380</v>
      </c>
      <c r="L27" s="184">
        <v>6380</v>
      </c>
      <c r="M27" s="184" t="s">
        <v>299</v>
      </c>
      <c r="N27" s="184" t="s">
        <v>299</v>
      </c>
      <c r="O27" s="184" t="s">
        <v>299</v>
      </c>
      <c r="P27" s="184" t="s">
        <v>299</v>
      </c>
    </row>
    <row r="28" spans="1:16" s="200" customFormat="1" ht="14.4">
      <c r="A28" s="183" t="s">
        <v>255</v>
      </c>
      <c r="B28" s="183" t="s">
        <v>298</v>
      </c>
      <c r="C28" s="197"/>
      <c r="D28" s="197"/>
      <c r="E28" s="197"/>
      <c r="F28" s="197"/>
      <c r="G28" s="198"/>
      <c r="H28" s="199"/>
      <c r="I28" s="199"/>
      <c r="J28" s="199"/>
      <c r="K28" s="184">
        <v>6125</v>
      </c>
      <c r="L28" s="184">
        <v>6125</v>
      </c>
      <c r="M28" s="184" t="s">
        <v>299</v>
      </c>
      <c r="N28" s="184" t="s">
        <v>299</v>
      </c>
      <c r="O28" s="184" t="s">
        <v>299</v>
      </c>
      <c r="P28" s="184" t="s">
        <v>299</v>
      </c>
    </row>
    <row r="29" spans="1:16" s="200" customFormat="1" ht="14.4">
      <c r="A29" s="183" t="s">
        <v>256</v>
      </c>
      <c r="B29" s="183" t="s">
        <v>298</v>
      </c>
      <c r="C29" s="197"/>
      <c r="D29" s="197"/>
      <c r="E29" s="197"/>
      <c r="F29" s="197"/>
      <c r="G29" s="198"/>
      <c r="H29" s="199"/>
      <c r="I29" s="199"/>
      <c r="J29" s="199"/>
      <c r="K29" s="184">
        <v>2950</v>
      </c>
      <c r="L29" s="184">
        <v>2950</v>
      </c>
      <c r="M29" s="184">
        <v>2760</v>
      </c>
      <c r="N29" s="184">
        <v>2790</v>
      </c>
      <c r="O29" s="184">
        <v>2790</v>
      </c>
      <c r="P29" s="184">
        <v>2750</v>
      </c>
    </row>
    <row r="30" spans="1:16" s="200" customFormat="1" ht="14.4">
      <c r="A30" s="183" t="s">
        <v>257</v>
      </c>
      <c r="B30" s="183" t="s">
        <v>298</v>
      </c>
      <c r="C30" s="197"/>
      <c r="D30" s="197"/>
      <c r="E30" s="197"/>
      <c r="F30" s="197"/>
      <c r="G30" s="198"/>
      <c r="H30" s="199"/>
      <c r="I30" s="199"/>
      <c r="J30" s="199"/>
      <c r="K30" s="184">
        <v>410</v>
      </c>
      <c r="L30" s="184">
        <v>420</v>
      </c>
      <c r="M30" s="184">
        <v>475</v>
      </c>
      <c r="N30" s="184">
        <v>480</v>
      </c>
      <c r="O30" s="184">
        <v>500</v>
      </c>
      <c r="P30" s="184">
        <v>507</v>
      </c>
    </row>
    <row r="31" spans="1:16" s="200" customFormat="1" ht="14.4">
      <c r="A31" s="183" t="s">
        <v>258</v>
      </c>
      <c r="B31" s="183" t="s">
        <v>298</v>
      </c>
      <c r="C31" s="197"/>
      <c r="D31" s="197"/>
      <c r="E31" s="197"/>
      <c r="F31" s="197"/>
      <c r="G31" s="198"/>
      <c r="H31" s="199"/>
      <c r="I31" s="199"/>
      <c r="J31" s="199"/>
      <c r="K31" s="184">
        <v>480</v>
      </c>
      <c r="L31" s="184">
        <v>490</v>
      </c>
      <c r="M31" s="184">
        <v>520</v>
      </c>
      <c r="N31" s="184">
        <v>525</v>
      </c>
      <c r="O31" s="184">
        <v>460</v>
      </c>
      <c r="P31" s="184">
        <v>500</v>
      </c>
    </row>
    <row r="32" spans="1:16" s="200" customFormat="1" ht="14.4">
      <c r="A32" s="183" t="s">
        <v>259</v>
      </c>
      <c r="B32" s="183" t="s">
        <v>298</v>
      </c>
      <c r="C32" s="197"/>
      <c r="D32" s="201"/>
      <c r="E32" s="201"/>
      <c r="F32" s="201"/>
      <c r="G32" s="203"/>
      <c r="H32" s="199"/>
      <c r="I32" s="199"/>
      <c r="J32" s="199"/>
      <c r="K32" s="184">
        <v>1100</v>
      </c>
      <c r="L32" s="184">
        <v>1100</v>
      </c>
      <c r="M32" s="184">
        <v>575</v>
      </c>
      <c r="N32" s="184">
        <v>450</v>
      </c>
      <c r="O32" s="184">
        <v>650</v>
      </c>
      <c r="P32" s="184">
        <v>600</v>
      </c>
    </row>
    <row r="33" spans="1:16" s="200" customFormat="1" ht="14.4">
      <c r="A33" s="183" t="s">
        <v>260</v>
      </c>
      <c r="B33" s="183" t="s">
        <v>220</v>
      </c>
      <c r="C33" s="197"/>
      <c r="D33" s="197"/>
      <c r="E33" s="201"/>
      <c r="F33" s="201"/>
      <c r="G33" s="203"/>
      <c r="H33" s="199"/>
      <c r="I33" s="199"/>
      <c r="J33" s="199"/>
      <c r="K33" s="184">
        <v>815</v>
      </c>
      <c r="L33" s="184">
        <v>780</v>
      </c>
      <c r="M33" s="184">
        <v>698</v>
      </c>
      <c r="N33" s="184">
        <v>640</v>
      </c>
      <c r="O33" s="184">
        <v>683</v>
      </c>
      <c r="P33" s="184">
        <v>978</v>
      </c>
    </row>
    <row r="34" spans="1:16" s="200" customFormat="1" ht="14.4">
      <c r="A34" s="183" t="s">
        <v>261</v>
      </c>
      <c r="B34" s="183" t="s">
        <v>298</v>
      </c>
      <c r="C34" s="197"/>
      <c r="D34" s="197"/>
      <c r="E34" s="201"/>
      <c r="F34" s="201"/>
      <c r="G34" s="201"/>
      <c r="H34" s="199"/>
      <c r="I34" s="199"/>
      <c r="J34" s="199"/>
      <c r="K34" s="184">
        <v>1286</v>
      </c>
      <c r="L34" s="184">
        <v>1127</v>
      </c>
      <c r="M34" s="184">
        <v>1150</v>
      </c>
      <c r="N34" s="184">
        <v>1142</v>
      </c>
      <c r="O34" s="184">
        <v>1073</v>
      </c>
      <c r="P34" s="184">
        <v>1370</v>
      </c>
    </row>
    <row r="35" spans="1:16" s="200" customFormat="1" ht="14.4">
      <c r="A35" s="183" t="s">
        <v>262</v>
      </c>
      <c r="B35" s="183" t="s">
        <v>298</v>
      </c>
      <c r="C35" s="197"/>
      <c r="D35" s="197"/>
      <c r="E35" s="201"/>
      <c r="F35" s="201"/>
      <c r="G35" s="203"/>
      <c r="H35" s="199"/>
      <c r="I35" s="199"/>
      <c r="J35" s="199"/>
      <c r="K35" s="184">
        <v>1215</v>
      </c>
      <c r="L35" s="184">
        <v>1057</v>
      </c>
      <c r="M35" s="184">
        <v>1100</v>
      </c>
      <c r="N35" s="184" t="s">
        <v>299</v>
      </c>
      <c r="O35" s="184" t="s">
        <v>299</v>
      </c>
      <c r="P35" s="184" t="s">
        <v>299</v>
      </c>
    </row>
    <row r="36" spans="1:16" s="200" customFormat="1" ht="14.4">
      <c r="A36" s="183" t="s">
        <v>263</v>
      </c>
      <c r="B36" s="183" t="s">
        <v>298</v>
      </c>
      <c r="C36" s="197"/>
      <c r="D36" s="197"/>
      <c r="E36" s="201"/>
      <c r="F36" s="201"/>
      <c r="G36" s="203"/>
      <c r="H36" s="199"/>
      <c r="I36" s="199"/>
      <c r="J36" s="199"/>
      <c r="K36" s="184">
        <v>1294</v>
      </c>
      <c r="L36" s="184">
        <v>1136</v>
      </c>
      <c r="M36" s="184">
        <v>1330</v>
      </c>
      <c r="N36" s="184">
        <v>1386</v>
      </c>
      <c r="O36" s="184">
        <v>1120</v>
      </c>
      <c r="P36" s="184">
        <v>1380</v>
      </c>
    </row>
    <row r="37" spans="1:16" s="200" customFormat="1" ht="14.4">
      <c r="A37" s="183" t="s">
        <v>264</v>
      </c>
      <c r="B37" s="183" t="s">
        <v>298</v>
      </c>
      <c r="C37" s="197"/>
      <c r="D37" s="197"/>
      <c r="E37" s="201"/>
      <c r="F37" s="201"/>
      <c r="G37" s="203"/>
      <c r="H37" s="199"/>
      <c r="I37" s="199"/>
      <c r="J37" s="199"/>
      <c r="K37" s="184">
        <v>575</v>
      </c>
      <c r="L37" s="184">
        <v>650</v>
      </c>
      <c r="M37" s="184">
        <v>550</v>
      </c>
      <c r="N37" s="184">
        <v>530</v>
      </c>
      <c r="O37" s="184">
        <v>500</v>
      </c>
      <c r="P37" s="184">
        <v>525</v>
      </c>
    </row>
    <row r="38" spans="1:16" s="200" customFormat="1" ht="14.4">
      <c r="A38" s="183" t="s">
        <v>265</v>
      </c>
      <c r="B38" s="183" t="s">
        <v>298</v>
      </c>
      <c r="C38" s="197"/>
      <c r="D38" s="197"/>
      <c r="E38" s="197"/>
      <c r="F38" s="197"/>
      <c r="G38" s="198"/>
      <c r="H38" s="199"/>
      <c r="I38" s="199"/>
      <c r="J38" s="199"/>
      <c r="K38" s="184">
        <v>500</v>
      </c>
      <c r="L38" s="184">
        <v>550</v>
      </c>
      <c r="M38" s="184">
        <v>475</v>
      </c>
      <c r="N38" s="184">
        <v>463</v>
      </c>
      <c r="O38" s="184">
        <v>480</v>
      </c>
      <c r="P38" s="184">
        <v>480</v>
      </c>
    </row>
    <row r="39" spans="1:16" s="200" customFormat="1" ht="14.4">
      <c r="A39" s="183" t="s">
        <v>266</v>
      </c>
      <c r="B39" s="183" t="s">
        <v>298</v>
      </c>
      <c r="C39" s="197"/>
      <c r="D39" s="197"/>
      <c r="E39" s="197"/>
      <c r="F39" s="197"/>
      <c r="G39" s="198"/>
      <c r="H39" s="199"/>
      <c r="I39" s="199"/>
      <c r="J39" s="199"/>
      <c r="K39" s="184">
        <v>725</v>
      </c>
      <c r="L39" s="184">
        <v>850</v>
      </c>
      <c r="M39" s="184">
        <v>500</v>
      </c>
      <c r="N39" s="184">
        <v>430</v>
      </c>
      <c r="O39" s="184">
        <v>475</v>
      </c>
      <c r="P39" s="184">
        <v>405</v>
      </c>
    </row>
    <row r="40" spans="1:16" s="200" customFormat="1" ht="14.4">
      <c r="A40" s="183" t="s">
        <v>267</v>
      </c>
      <c r="B40" s="183" t="s">
        <v>298</v>
      </c>
      <c r="C40" s="197"/>
      <c r="D40" s="197"/>
      <c r="E40" s="197"/>
      <c r="F40" s="197"/>
      <c r="G40" s="198"/>
      <c r="H40" s="199"/>
      <c r="I40" s="199"/>
      <c r="J40" s="199"/>
      <c r="K40" s="184">
        <v>550</v>
      </c>
      <c r="L40" s="184">
        <v>600</v>
      </c>
      <c r="M40" s="184">
        <v>400</v>
      </c>
      <c r="N40" s="184">
        <v>390</v>
      </c>
      <c r="O40" s="184">
        <v>310</v>
      </c>
      <c r="P40" s="184">
        <v>360</v>
      </c>
    </row>
    <row r="41" spans="1:16" s="200" customFormat="1" ht="14.4">
      <c r="A41" s="183" t="s">
        <v>268</v>
      </c>
      <c r="B41" s="183" t="s">
        <v>298</v>
      </c>
      <c r="C41" s="197"/>
      <c r="D41" s="201"/>
      <c r="E41" s="197"/>
      <c r="F41" s="197"/>
      <c r="G41" s="198"/>
      <c r="H41" s="199"/>
      <c r="I41" s="199"/>
      <c r="J41" s="199"/>
      <c r="K41" s="184" t="s">
        <v>299</v>
      </c>
      <c r="L41" s="184" t="s">
        <v>299</v>
      </c>
      <c r="M41" s="184" t="s">
        <v>313</v>
      </c>
      <c r="N41" s="184" t="s">
        <v>299</v>
      </c>
      <c r="O41" s="184" t="s">
        <v>299</v>
      </c>
      <c r="P41" s="184" t="s">
        <v>299</v>
      </c>
    </row>
    <row r="42" spans="1:16" s="200" customFormat="1" ht="14.4">
      <c r="A42" s="183" t="s">
        <v>269</v>
      </c>
      <c r="B42" s="183" t="s">
        <v>298</v>
      </c>
      <c r="C42" s="197"/>
      <c r="D42" s="197"/>
      <c r="E42" s="201"/>
      <c r="F42" s="201"/>
      <c r="G42" s="203"/>
      <c r="H42" s="199"/>
      <c r="I42" s="199"/>
      <c r="J42" s="199"/>
      <c r="K42" s="184" t="s">
        <v>299</v>
      </c>
      <c r="L42" s="184">
        <v>1400</v>
      </c>
      <c r="M42" s="184">
        <v>1400</v>
      </c>
      <c r="N42" s="184" t="s">
        <v>299</v>
      </c>
      <c r="O42" s="184" t="s">
        <v>299</v>
      </c>
      <c r="P42" s="184" t="s">
        <v>299</v>
      </c>
    </row>
    <row r="43" spans="1:16" s="200" customFormat="1" ht="14.4">
      <c r="A43" s="183" t="s">
        <v>302</v>
      </c>
      <c r="B43" s="183" t="s">
        <v>298</v>
      </c>
      <c r="C43" s="197"/>
      <c r="D43" s="197"/>
      <c r="E43" s="201"/>
      <c r="F43" s="201"/>
      <c r="G43" s="203"/>
      <c r="H43" s="199"/>
      <c r="I43" s="199"/>
      <c r="J43" s="199"/>
      <c r="K43" s="184" t="s">
        <v>299</v>
      </c>
      <c r="L43" s="184" t="s">
        <v>299</v>
      </c>
      <c r="M43" s="184" t="s">
        <v>313</v>
      </c>
      <c r="N43" s="184" t="s">
        <v>299</v>
      </c>
      <c r="O43" s="184" t="s">
        <v>299</v>
      </c>
      <c r="P43" s="184" t="s">
        <v>299</v>
      </c>
    </row>
    <row r="44" spans="1:16" s="200" customFormat="1" ht="14.4">
      <c r="A44" s="183" t="s">
        <v>270</v>
      </c>
      <c r="B44" s="183" t="s">
        <v>298</v>
      </c>
      <c r="C44" s="197"/>
      <c r="D44" s="197"/>
      <c r="E44" s="201"/>
      <c r="F44" s="201"/>
      <c r="G44" s="203"/>
      <c r="H44" s="199"/>
      <c r="I44" s="199"/>
      <c r="J44" s="199"/>
      <c r="K44" s="184" t="s">
        <v>299</v>
      </c>
      <c r="L44" s="184" t="s">
        <v>299</v>
      </c>
      <c r="M44" s="184" t="s">
        <v>313</v>
      </c>
      <c r="N44" s="184" t="s">
        <v>299</v>
      </c>
      <c r="O44" s="184" t="s">
        <v>299</v>
      </c>
      <c r="P44" s="184" t="s">
        <v>299</v>
      </c>
    </row>
    <row r="45" spans="1:16" s="200" customFormat="1" ht="14.4">
      <c r="A45" s="183" t="s">
        <v>303</v>
      </c>
      <c r="B45" s="183" t="s">
        <v>298</v>
      </c>
      <c r="C45" s="197"/>
      <c r="D45" s="197"/>
      <c r="E45" s="201"/>
      <c r="F45" s="201"/>
      <c r="G45" s="203"/>
      <c r="H45" s="199"/>
      <c r="I45" s="199"/>
      <c r="J45" s="199"/>
      <c r="K45" s="184" t="s">
        <v>299</v>
      </c>
      <c r="L45" s="184" t="s">
        <v>299</v>
      </c>
      <c r="M45" s="184" t="s">
        <v>313</v>
      </c>
      <c r="N45" s="184" t="s">
        <v>299</v>
      </c>
      <c r="O45" s="184" t="s">
        <v>299</v>
      </c>
      <c r="P45" s="184" t="s">
        <v>299</v>
      </c>
    </row>
    <row r="46" spans="1:16" s="200" customFormat="1" ht="14.4">
      <c r="A46" s="183" t="s">
        <v>271</v>
      </c>
      <c r="B46" s="183" t="s">
        <v>298</v>
      </c>
      <c r="C46" s="197"/>
      <c r="D46" s="197"/>
      <c r="E46" s="201"/>
      <c r="F46" s="201"/>
      <c r="G46" s="203"/>
      <c r="H46" s="199"/>
      <c r="I46" s="199"/>
      <c r="J46" s="199"/>
      <c r="K46" s="184">
        <v>500</v>
      </c>
      <c r="L46" s="184">
        <v>515</v>
      </c>
      <c r="M46" s="184">
        <v>525</v>
      </c>
      <c r="N46" s="184">
        <v>525</v>
      </c>
      <c r="O46" s="184" t="s">
        <v>299</v>
      </c>
      <c r="P46" s="184" t="s">
        <v>299</v>
      </c>
    </row>
    <row r="47" spans="1:16" s="200" customFormat="1" ht="14.4">
      <c r="A47" s="183" t="s">
        <v>272</v>
      </c>
      <c r="B47" s="183" t="s">
        <v>298</v>
      </c>
      <c r="C47" s="197"/>
      <c r="D47" s="197"/>
      <c r="E47" s="201"/>
      <c r="F47" s="201"/>
      <c r="G47" s="203"/>
      <c r="H47" s="199"/>
      <c r="I47" s="199"/>
      <c r="J47" s="199"/>
      <c r="K47" s="184">
        <v>550</v>
      </c>
      <c r="L47" s="184">
        <v>570</v>
      </c>
      <c r="M47" s="184">
        <v>575</v>
      </c>
      <c r="N47" s="184">
        <v>525</v>
      </c>
      <c r="O47" s="184" t="s">
        <v>299</v>
      </c>
      <c r="P47" s="184" t="s">
        <v>299</v>
      </c>
    </row>
    <row r="48" spans="1:16" s="200" customFormat="1" ht="14.4">
      <c r="A48" s="183" t="s">
        <v>273</v>
      </c>
      <c r="B48" s="183" t="s">
        <v>298</v>
      </c>
      <c r="C48" s="197"/>
      <c r="D48" s="197"/>
      <c r="E48" s="201"/>
      <c r="F48" s="201"/>
      <c r="G48" s="203"/>
      <c r="H48" s="199"/>
      <c r="I48" s="199"/>
      <c r="J48" s="199"/>
      <c r="K48" s="184">
        <v>440</v>
      </c>
      <c r="L48" s="184">
        <v>445</v>
      </c>
      <c r="M48" s="184">
        <v>450</v>
      </c>
      <c r="N48" s="184">
        <v>496</v>
      </c>
      <c r="O48" s="184">
        <v>499</v>
      </c>
      <c r="P48" s="184">
        <v>500</v>
      </c>
    </row>
    <row r="49" spans="1:16" s="200" customFormat="1" ht="14.4">
      <c r="A49" s="183" t="s">
        <v>274</v>
      </c>
      <c r="B49" s="183" t="s">
        <v>298</v>
      </c>
      <c r="C49" s="197"/>
      <c r="D49" s="197"/>
      <c r="E49" s="201"/>
      <c r="F49" s="201"/>
      <c r="G49" s="203"/>
      <c r="H49" s="199"/>
      <c r="I49" s="199"/>
      <c r="J49" s="199"/>
      <c r="K49" s="184">
        <v>425</v>
      </c>
      <c r="L49" s="184">
        <v>440</v>
      </c>
      <c r="M49" s="184">
        <v>471</v>
      </c>
      <c r="N49" s="184">
        <v>458</v>
      </c>
      <c r="O49" s="184">
        <v>477</v>
      </c>
      <c r="P49" s="184">
        <v>510</v>
      </c>
    </row>
    <row r="50" spans="1:16" s="200" customFormat="1" ht="14.4">
      <c r="A50" s="183" t="s">
        <v>275</v>
      </c>
      <c r="B50" s="183" t="s">
        <v>298</v>
      </c>
      <c r="C50" s="197"/>
      <c r="D50" s="197"/>
      <c r="E50" s="201"/>
      <c r="F50" s="201"/>
      <c r="G50" s="204"/>
      <c r="H50" s="199"/>
      <c r="I50" s="199"/>
      <c r="J50" s="199"/>
      <c r="K50" s="184">
        <v>460</v>
      </c>
      <c r="L50" s="184">
        <v>450</v>
      </c>
      <c r="M50" s="184">
        <v>445</v>
      </c>
      <c r="N50" s="184">
        <v>450</v>
      </c>
      <c r="O50" s="184" t="s">
        <v>299</v>
      </c>
      <c r="P50" s="184" t="s">
        <v>299</v>
      </c>
    </row>
    <row r="51" spans="1:16" s="200" customFormat="1" ht="14.4">
      <c r="A51" s="183" t="s">
        <v>276</v>
      </c>
      <c r="B51" s="183" t="s">
        <v>298</v>
      </c>
      <c r="C51" s="197"/>
      <c r="D51" s="197"/>
      <c r="E51" s="201"/>
      <c r="F51" s="201"/>
      <c r="G51" s="204"/>
      <c r="H51" s="199"/>
      <c r="I51" s="199"/>
      <c r="J51" s="199"/>
      <c r="K51" s="184">
        <v>420</v>
      </c>
      <c r="L51" s="184">
        <v>425</v>
      </c>
      <c r="M51" s="184">
        <v>516</v>
      </c>
      <c r="N51" s="184">
        <v>523</v>
      </c>
      <c r="O51" s="184">
        <v>556</v>
      </c>
      <c r="P51" s="184">
        <v>640</v>
      </c>
    </row>
    <row r="52" spans="1:16" s="200" customFormat="1" ht="14.4">
      <c r="A52" s="183" t="s">
        <v>277</v>
      </c>
      <c r="B52" s="183" t="s">
        <v>298</v>
      </c>
      <c r="C52" s="197"/>
      <c r="D52" s="197"/>
      <c r="E52" s="197"/>
      <c r="F52" s="201"/>
      <c r="G52" s="203"/>
      <c r="H52" s="199"/>
      <c r="I52" s="199"/>
      <c r="J52" s="199"/>
      <c r="K52" s="184">
        <v>525</v>
      </c>
      <c r="L52" s="184">
        <v>520</v>
      </c>
      <c r="M52" s="184">
        <v>525</v>
      </c>
      <c r="N52" s="184">
        <v>515</v>
      </c>
      <c r="O52" s="184">
        <v>805</v>
      </c>
      <c r="P52" s="184" t="s">
        <v>299</v>
      </c>
    </row>
    <row r="53" spans="1:16" s="200" customFormat="1" ht="14.4">
      <c r="A53" s="183" t="s">
        <v>305</v>
      </c>
      <c r="B53" s="183" t="s">
        <v>298</v>
      </c>
      <c r="C53" s="197"/>
      <c r="D53" s="197"/>
      <c r="E53" s="197"/>
      <c r="F53" s="197"/>
      <c r="G53" s="198"/>
      <c r="H53" s="199"/>
      <c r="I53" s="199"/>
      <c r="J53" s="199"/>
      <c r="K53" s="184">
        <v>460</v>
      </c>
      <c r="L53" s="184">
        <v>430</v>
      </c>
      <c r="M53" s="184">
        <v>497</v>
      </c>
      <c r="N53" s="184">
        <v>491</v>
      </c>
      <c r="O53" s="184">
        <v>574</v>
      </c>
      <c r="P53" s="184">
        <v>590</v>
      </c>
    </row>
    <row r="54" spans="1:16" s="200" customFormat="1" ht="14.4">
      <c r="A54" s="183" t="s">
        <v>306</v>
      </c>
      <c r="B54" s="183" t="s">
        <v>298</v>
      </c>
      <c r="C54" s="197"/>
      <c r="D54" s="197"/>
      <c r="E54" s="197"/>
      <c r="F54" s="197"/>
      <c r="G54" s="198"/>
      <c r="H54" s="199"/>
      <c r="I54" s="199"/>
      <c r="J54" s="199"/>
      <c r="K54" s="184">
        <v>465</v>
      </c>
      <c r="L54" s="184">
        <v>440</v>
      </c>
      <c r="M54" s="184">
        <v>493</v>
      </c>
      <c r="N54" s="184">
        <v>528</v>
      </c>
      <c r="O54" s="184">
        <v>574</v>
      </c>
      <c r="P54" s="184">
        <v>665</v>
      </c>
    </row>
    <row r="55" spans="1:16" s="200" customFormat="1" ht="14.4">
      <c r="A55" s="183" t="s">
        <v>278</v>
      </c>
      <c r="B55" s="183" t="s">
        <v>220</v>
      </c>
      <c r="C55" s="197"/>
      <c r="D55" s="197"/>
      <c r="E55" s="197"/>
      <c r="F55" s="197"/>
      <c r="G55" s="198"/>
      <c r="H55" s="199"/>
      <c r="I55" s="199"/>
      <c r="J55" s="199"/>
      <c r="K55" s="184">
        <v>420</v>
      </c>
      <c r="L55" s="184">
        <v>445</v>
      </c>
      <c r="M55" s="184">
        <v>525</v>
      </c>
      <c r="N55" s="184">
        <v>440</v>
      </c>
      <c r="O55" s="184">
        <v>545</v>
      </c>
      <c r="P55" s="184">
        <v>590</v>
      </c>
    </row>
    <row r="56" spans="1:16" s="200" customFormat="1" ht="14.4">
      <c r="A56" s="183" t="s">
        <v>279</v>
      </c>
      <c r="B56" s="183" t="s">
        <v>298</v>
      </c>
      <c r="C56" s="197"/>
      <c r="D56" s="197"/>
      <c r="E56" s="197"/>
      <c r="F56" s="197"/>
      <c r="G56" s="198"/>
      <c r="H56" s="199"/>
      <c r="I56" s="199"/>
      <c r="J56" s="199"/>
      <c r="K56" s="184">
        <v>240</v>
      </c>
      <c r="L56" s="184">
        <v>218</v>
      </c>
      <c r="M56" s="184">
        <v>227</v>
      </c>
      <c r="N56" s="184">
        <v>230</v>
      </c>
      <c r="O56" s="184">
        <v>236</v>
      </c>
      <c r="P56" s="184">
        <v>295</v>
      </c>
    </row>
    <row r="57" spans="1:16" s="200" customFormat="1" ht="14.4">
      <c r="A57" s="183" t="s">
        <v>280</v>
      </c>
      <c r="B57" s="183" t="s">
        <v>220</v>
      </c>
      <c r="C57" s="197"/>
      <c r="D57" s="201"/>
      <c r="E57" s="201"/>
      <c r="F57" s="201"/>
      <c r="G57" s="203"/>
      <c r="H57" s="199"/>
      <c r="I57" s="199"/>
      <c r="J57" s="199"/>
      <c r="K57" s="184">
        <v>166</v>
      </c>
      <c r="L57" s="184">
        <v>162</v>
      </c>
      <c r="M57" s="184">
        <v>187</v>
      </c>
      <c r="N57" s="184">
        <v>181</v>
      </c>
      <c r="O57" s="184">
        <v>215</v>
      </c>
      <c r="P57" s="184">
        <v>262</v>
      </c>
    </row>
    <row r="58" spans="1:16" s="200" customFormat="1" ht="14.4">
      <c r="A58" s="183" t="s">
        <v>281</v>
      </c>
      <c r="B58" s="183" t="s">
        <v>298</v>
      </c>
      <c r="C58" s="197"/>
      <c r="D58" s="201"/>
      <c r="E58" s="201"/>
      <c r="F58" s="201"/>
      <c r="G58" s="203"/>
      <c r="H58" s="199"/>
      <c r="I58" s="199"/>
      <c r="J58" s="199"/>
      <c r="K58" s="184" t="s">
        <v>299</v>
      </c>
      <c r="L58" s="184" t="s">
        <v>299</v>
      </c>
      <c r="M58" s="184" t="s">
        <v>299</v>
      </c>
      <c r="N58" s="184" t="s">
        <v>299</v>
      </c>
      <c r="O58" s="184" t="s">
        <v>299</v>
      </c>
      <c r="P58" s="184" t="s">
        <v>299</v>
      </c>
    </row>
    <row r="59" spans="1:16" s="200" customFormat="1" ht="14.4">
      <c r="A59" s="183" t="s">
        <v>282</v>
      </c>
      <c r="B59" s="183" t="s">
        <v>298</v>
      </c>
      <c r="C59" s="197"/>
      <c r="D59" s="197"/>
      <c r="E59" s="201"/>
      <c r="F59" s="201"/>
      <c r="G59" s="203"/>
      <c r="H59" s="199"/>
      <c r="I59" s="199"/>
      <c r="J59" s="199"/>
      <c r="K59" s="184" t="s">
        <v>299</v>
      </c>
      <c r="L59" s="184" t="s">
        <v>299</v>
      </c>
      <c r="M59" s="184" t="s">
        <v>299</v>
      </c>
      <c r="N59" s="184" t="s">
        <v>299</v>
      </c>
      <c r="O59" s="184" t="s">
        <v>299</v>
      </c>
      <c r="P59" s="184" t="s">
        <v>299</v>
      </c>
    </row>
    <row r="60" spans="1:16" s="200" customFormat="1" ht="14.4">
      <c r="A60" s="183" t="s">
        <v>283</v>
      </c>
      <c r="B60" s="183" t="s">
        <v>298</v>
      </c>
      <c r="C60" s="197"/>
      <c r="D60" s="197"/>
      <c r="E60" s="201"/>
      <c r="F60" s="201"/>
      <c r="G60" s="203"/>
      <c r="H60" s="199"/>
      <c r="I60" s="199"/>
      <c r="J60" s="199"/>
      <c r="K60" s="184" t="s">
        <v>299</v>
      </c>
      <c r="L60" s="184" t="s">
        <v>299</v>
      </c>
      <c r="M60" s="184" t="s">
        <v>299</v>
      </c>
      <c r="N60" s="184" t="s">
        <v>299</v>
      </c>
      <c r="O60" s="184" t="s">
        <v>299</v>
      </c>
      <c r="P60" s="184" t="s">
        <v>299</v>
      </c>
    </row>
    <row r="61" spans="1:16" s="200" customFormat="1" ht="14.4">
      <c r="A61" s="183" t="s">
        <v>284</v>
      </c>
      <c r="B61" s="183" t="s">
        <v>298</v>
      </c>
      <c r="C61" s="197"/>
      <c r="D61" s="197"/>
      <c r="E61" s="201"/>
      <c r="F61" s="201"/>
      <c r="G61" s="203"/>
      <c r="H61" s="199"/>
      <c r="I61" s="199"/>
      <c r="J61" s="199"/>
      <c r="K61" s="184" t="s">
        <v>299</v>
      </c>
      <c r="L61" s="184" t="s">
        <v>299</v>
      </c>
      <c r="M61" s="184" t="s">
        <v>299</v>
      </c>
      <c r="N61" s="184" t="s">
        <v>299</v>
      </c>
      <c r="O61" s="184" t="s">
        <v>299</v>
      </c>
      <c r="P61" s="184" t="s">
        <v>299</v>
      </c>
    </row>
    <row r="62" spans="1:16" s="200" customFormat="1" ht="14.4">
      <c r="A62" s="183" t="s">
        <v>285</v>
      </c>
      <c r="B62" s="183" t="s">
        <v>298</v>
      </c>
      <c r="C62" s="197"/>
      <c r="D62" s="197"/>
      <c r="E62" s="201"/>
      <c r="F62" s="201"/>
      <c r="G62" s="203"/>
      <c r="H62" s="199"/>
      <c r="I62" s="199"/>
      <c r="J62" s="199"/>
      <c r="K62" s="184">
        <v>380</v>
      </c>
      <c r="L62" s="184">
        <v>380</v>
      </c>
      <c r="M62" s="184">
        <v>380</v>
      </c>
      <c r="N62" s="184">
        <v>380</v>
      </c>
      <c r="O62" s="184">
        <v>380</v>
      </c>
      <c r="P62" s="184">
        <v>450</v>
      </c>
    </row>
    <row r="63" spans="1:16" s="200" customFormat="1" ht="14.4">
      <c r="A63" s="183" t="s">
        <v>286</v>
      </c>
      <c r="B63" s="183" t="s">
        <v>220</v>
      </c>
      <c r="C63" s="197"/>
      <c r="D63" s="197"/>
      <c r="E63" s="197"/>
      <c r="F63" s="201"/>
      <c r="G63" s="203"/>
      <c r="H63" s="199"/>
      <c r="I63" s="199"/>
      <c r="J63" s="199"/>
      <c r="K63" s="184">
        <v>250</v>
      </c>
      <c r="L63" s="184">
        <v>246</v>
      </c>
      <c r="M63" s="184">
        <v>293</v>
      </c>
      <c r="N63" s="184">
        <v>275</v>
      </c>
      <c r="O63" s="184">
        <v>255</v>
      </c>
      <c r="P63" s="184">
        <v>282</v>
      </c>
    </row>
    <row r="64" spans="1:16" s="200" customFormat="1" ht="14.4">
      <c r="A64" s="183" t="s">
        <v>287</v>
      </c>
      <c r="B64" s="183" t="s">
        <v>298</v>
      </c>
      <c r="C64" s="197"/>
      <c r="D64" s="197"/>
      <c r="E64" s="197"/>
      <c r="F64" s="201"/>
      <c r="G64" s="203"/>
      <c r="H64" s="199"/>
      <c r="I64" s="199"/>
      <c r="J64" s="199"/>
      <c r="K64" s="184">
        <v>400</v>
      </c>
      <c r="L64" s="184">
        <v>400</v>
      </c>
      <c r="M64" s="184">
        <v>400</v>
      </c>
      <c r="N64" s="184">
        <v>400</v>
      </c>
      <c r="O64" s="184">
        <v>400</v>
      </c>
      <c r="P64" s="184">
        <v>370</v>
      </c>
    </row>
    <row r="65" spans="1:16" s="200" customFormat="1" ht="14.4">
      <c r="A65" s="183" t="s">
        <v>288</v>
      </c>
      <c r="B65" s="183" t="s">
        <v>220</v>
      </c>
      <c r="C65" s="197"/>
      <c r="D65" s="197"/>
      <c r="E65" s="197"/>
      <c r="F65" s="201"/>
      <c r="G65" s="203"/>
      <c r="H65" s="199"/>
      <c r="I65" s="199"/>
      <c r="J65" s="199"/>
      <c r="K65" s="184">
        <v>248</v>
      </c>
      <c r="L65" s="184">
        <v>236</v>
      </c>
      <c r="M65" s="184">
        <v>288</v>
      </c>
      <c r="N65" s="184">
        <v>255</v>
      </c>
      <c r="O65" s="184">
        <v>250</v>
      </c>
      <c r="P65" s="184">
        <v>278</v>
      </c>
    </row>
    <row r="66" spans="1:16" s="200" customFormat="1" ht="14.4">
      <c r="A66" s="183" t="s">
        <v>289</v>
      </c>
      <c r="B66" s="183" t="s">
        <v>298</v>
      </c>
      <c r="C66" s="197"/>
      <c r="D66" s="197"/>
      <c r="E66" s="197"/>
      <c r="F66" s="201"/>
      <c r="G66" s="203"/>
      <c r="H66" s="199"/>
      <c r="I66" s="199"/>
      <c r="J66" s="199"/>
      <c r="K66" s="184">
        <v>385</v>
      </c>
      <c r="L66" s="184">
        <v>340</v>
      </c>
      <c r="M66" s="184">
        <v>264</v>
      </c>
      <c r="N66" s="184">
        <v>297</v>
      </c>
      <c r="O66" s="184">
        <v>268</v>
      </c>
      <c r="P66" s="184">
        <v>360</v>
      </c>
    </row>
    <row r="67" spans="1:16" s="200" customFormat="1" ht="14.4">
      <c r="A67" s="183" t="s">
        <v>290</v>
      </c>
      <c r="B67" s="183" t="s">
        <v>220</v>
      </c>
      <c r="C67" s="197"/>
      <c r="D67" s="197"/>
      <c r="E67" s="197"/>
      <c r="F67" s="201"/>
      <c r="G67" s="203"/>
      <c r="H67" s="199"/>
      <c r="I67" s="199"/>
      <c r="J67" s="199"/>
      <c r="K67" s="184">
        <v>187</v>
      </c>
      <c r="L67" s="184">
        <v>185</v>
      </c>
      <c r="M67" s="184">
        <v>250</v>
      </c>
      <c r="N67" s="184">
        <v>226</v>
      </c>
      <c r="O67" s="184">
        <v>230</v>
      </c>
      <c r="P67" s="184">
        <v>275</v>
      </c>
    </row>
    <row r="68" spans="1:16" s="200" customFormat="1" ht="14.4">
      <c r="A68" s="183" t="s">
        <v>312</v>
      </c>
      <c r="B68" s="185" t="s">
        <v>298</v>
      </c>
      <c r="C68" s="197"/>
      <c r="D68" s="197"/>
      <c r="E68" s="197"/>
      <c r="F68" s="201"/>
      <c r="G68" s="203"/>
      <c r="H68" s="199"/>
      <c r="I68" s="199"/>
      <c r="J68" s="199"/>
      <c r="K68" s="184" t="s">
        <v>299</v>
      </c>
      <c r="L68" s="184" t="s">
        <v>299</v>
      </c>
      <c r="M68" s="184" t="s">
        <v>299</v>
      </c>
      <c r="N68" s="184" t="s">
        <v>299</v>
      </c>
      <c r="O68" s="184" t="s">
        <v>299</v>
      </c>
      <c r="P68" s="184" t="s">
        <v>299</v>
      </c>
    </row>
    <row r="69" spans="1:16" s="200" customFormat="1" ht="14.4">
      <c r="A69" s="183" t="s">
        <v>311</v>
      </c>
      <c r="B69" s="185" t="s">
        <v>220</v>
      </c>
      <c r="C69" s="197"/>
      <c r="D69" s="197"/>
      <c r="E69" s="201"/>
      <c r="F69" s="201"/>
      <c r="G69" s="203"/>
      <c r="H69" s="199"/>
      <c r="I69" s="199"/>
      <c r="J69" s="199"/>
      <c r="K69" s="184">
        <v>189</v>
      </c>
      <c r="L69" s="184">
        <v>185</v>
      </c>
      <c r="M69" s="184">
        <v>248</v>
      </c>
      <c r="N69" s="184">
        <v>220</v>
      </c>
      <c r="O69" s="184">
        <v>230</v>
      </c>
      <c r="P69" s="184">
        <v>250</v>
      </c>
    </row>
    <row r="70" spans="1:16" s="200" customFormat="1" ht="14.4">
      <c r="A70" s="183" t="s">
        <v>291</v>
      </c>
      <c r="B70" s="183" t="s">
        <v>298</v>
      </c>
      <c r="C70" s="197"/>
      <c r="D70" s="197"/>
      <c r="E70" s="201"/>
      <c r="F70" s="201"/>
      <c r="G70" s="203"/>
      <c r="H70" s="199"/>
      <c r="I70" s="199"/>
      <c r="J70" s="199"/>
      <c r="K70" s="184">
        <v>340</v>
      </c>
      <c r="L70" s="184">
        <v>340</v>
      </c>
      <c r="M70" s="184">
        <v>340</v>
      </c>
      <c r="N70" s="184">
        <v>340</v>
      </c>
      <c r="O70" s="184">
        <v>340</v>
      </c>
      <c r="P70" s="184">
        <v>385</v>
      </c>
    </row>
    <row r="71" spans="1:16" s="200" customFormat="1" ht="14.4">
      <c r="A71" s="183" t="s">
        <v>292</v>
      </c>
      <c r="B71" s="183" t="s">
        <v>220</v>
      </c>
      <c r="C71" s="197"/>
      <c r="D71" s="197"/>
      <c r="E71" s="201"/>
      <c r="F71" s="201"/>
      <c r="G71" s="203"/>
      <c r="H71" s="199"/>
      <c r="I71" s="199"/>
      <c r="J71" s="199"/>
      <c r="K71" s="184">
        <v>250</v>
      </c>
      <c r="L71" s="184">
        <v>240</v>
      </c>
      <c r="M71" s="184">
        <v>291</v>
      </c>
      <c r="N71" s="184">
        <v>272</v>
      </c>
      <c r="O71" s="184">
        <v>250</v>
      </c>
      <c r="P71" s="184">
        <v>280</v>
      </c>
    </row>
    <row r="72" spans="1:16" s="200" customFormat="1" ht="14.4">
      <c r="A72" s="183" t="s">
        <v>293</v>
      </c>
      <c r="B72" s="183" t="s">
        <v>298</v>
      </c>
      <c r="C72" s="197"/>
      <c r="D72" s="197"/>
      <c r="E72" s="197"/>
      <c r="F72" s="197"/>
      <c r="G72" s="198"/>
      <c r="H72" s="199"/>
      <c r="I72" s="199"/>
      <c r="J72" s="199"/>
      <c r="K72" s="184">
        <v>380</v>
      </c>
      <c r="L72" s="184">
        <v>380</v>
      </c>
      <c r="M72" s="184">
        <v>281</v>
      </c>
      <c r="N72" s="184">
        <v>281</v>
      </c>
      <c r="O72" s="184">
        <v>316</v>
      </c>
      <c r="P72" s="184">
        <v>357</v>
      </c>
    </row>
    <row r="73" spans="1:16" s="200" customFormat="1" ht="14.4">
      <c r="A73" s="183" t="s">
        <v>294</v>
      </c>
      <c r="B73" s="183" t="s">
        <v>220</v>
      </c>
      <c r="C73" s="197"/>
      <c r="D73" s="197"/>
      <c r="E73" s="201"/>
      <c r="F73" s="201"/>
      <c r="G73" s="203"/>
      <c r="H73" s="199"/>
      <c r="I73" s="199"/>
      <c r="J73" s="199"/>
      <c r="K73" s="184">
        <v>185</v>
      </c>
      <c r="L73" s="184">
        <v>179</v>
      </c>
      <c r="M73" s="184">
        <v>215</v>
      </c>
      <c r="N73" s="184">
        <v>192</v>
      </c>
      <c r="O73" s="184">
        <v>218</v>
      </c>
      <c r="P73" s="184">
        <v>270</v>
      </c>
    </row>
    <row r="74" spans="1:16" s="224" customFormat="1" ht="14.4">
      <c r="A74" s="219" t="s">
        <v>295</v>
      </c>
      <c r="B74" s="219" t="s">
        <v>298</v>
      </c>
      <c r="C74" s="220"/>
      <c r="D74" s="220"/>
      <c r="E74" s="220"/>
      <c r="F74" s="220"/>
      <c r="G74" s="221"/>
      <c r="H74" s="222"/>
      <c r="I74" s="222"/>
      <c r="J74" s="222"/>
      <c r="K74" s="223">
        <v>325</v>
      </c>
      <c r="L74" s="223">
        <v>298</v>
      </c>
      <c r="M74" s="223">
        <v>298</v>
      </c>
      <c r="N74" s="223">
        <v>310</v>
      </c>
      <c r="O74" s="223">
        <v>349</v>
      </c>
      <c r="P74" s="223">
        <v>370</v>
      </c>
    </row>
    <row r="75" spans="1:16" s="224" customFormat="1" ht="14.4">
      <c r="A75" s="219" t="s">
        <v>296</v>
      </c>
      <c r="B75" s="219" t="s">
        <v>220</v>
      </c>
      <c r="C75" s="220"/>
      <c r="D75" s="220"/>
      <c r="E75" s="220"/>
      <c r="F75" s="220"/>
      <c r="G75" s="221"/>
      <c r="H75" s="222"/>
      <c r="I75" s="222"/>
      <c r="J75" s="222"/>
      <c r="K75" s="223">
        <v>192</v>
      </c>
      <c r="L75" s="223">
        <v>186</v>
      </c>
      <c r="M75" s="223">
        <v>223</v>
      </c>
      <c r="N75" s="223">
        <v>221</v>
      </c>
      <c r="O75" s="223">
        <v>227</v>
      </c>
      <c r="P75" s="223">
        <v>252</v>
      </c>
    </row>
    <row r="76" spans="1:16" s="200" customFormat="1" ht="14.4">
      <c r="A76" s="183" t="s">
        <v>297</v>
      </c>
      <c r="B76" s="183" t="s">
        <v>298</v>
      </c>
      <c r="C76" s="197"/>
      <c r="D76" s="197"/>
      <c r="E76" s="197"/>
      <c r="F76" s="197"/>
      <c r="G76" s="198"/>
      <c r="H76" s="199"/>
      <c r="I76" s="199"/>
      <c r="J76" s="199"/>
      <c r="K76" s="184">
        <v>645</v>
      </c>
      <c r="L76" s="184">
        <v>640</v>
      </c>
      <c r="M76" s="184">
        <v>666</v>
      </c>
      <c r="N76" s="184">
        <v>670</v>
      </c>
      <c r="O76" s="184">
        <v>670</v>
      </c>
      <c r="P76" s="184">
        <v>670</v>
      </c>
    </row>
    <row r="77" spans="1:16">
      <c r="B77" s="45"/>
      <c r="C77" s="46"/>
      <c r="D77" s="50"/>
      <c r="E77" s="50"/>
      <c r="F77" s="46"/>
      <c r="G77" s="47"/>
      <c r="H77" s="48"/>
      <c r="I77" s="48"/>
      <c r="J77" s="48"/>
      <c r="K77" s="48"/>
      <c r="L77" s="48"/>
      <c r="M77" s="48"/>
      <c r="N77" s="207"/>
      <c r="O77" s="207"/>
      <c r="P77" s="207"/>
    </row>
    <row r="78" spans="1:16">
      <c r="A78" s="49"/>
      <c r="B78" s="45"/>
      <c r="C78" s="46"/>
      <c r="D78" s="46"/>
      <c r="E78" s="46"/>
      <c r="F78" s="46"/>
      <c r="G78" s="47"/>
      <c r="H78" s="48"/>
      <c r="I78" s="48"/>
      <c r="J78" s="48"/>
      <c r="K78" s="48"/>
      <c r="L78" s="48"/>
      <c r="M78" s="48"/>
      <c r="N78" s="206"/>
      <c r="O78" s="206"/>
      <c r="P78" s="206"/>
    </row>
    <row r="79" spans="1:16">
      <c r="A79" s="49"/>
      <c r="B79" s="52"/>
      <c r="C79" s="46"/>
      <c r="D79" s="46"/>
      <c r="E79" s="46"/>
      <c r="F79" s="46"/>
      <c r="G79" s="47"/>
      <c r="H79" s="48"/>
      <c r="I79" s="48"/>
      <c r="J79" s="48"/>
      <c r="K79" s="48"/>
      <c r="L79" s="48"/>
      <c r="M79" s="48"/>
      <c r="N79" s="206"/>
      <c r="O79" s="206"/>
      <c r="P79" s="206"/>
    </row>
    <row r="80" spans="1:16">
      <c r="A80" s="49"/>
      <c r="B80" s="52"/>
      <c r="C80" s="46"/>
      <c r="D80" s="46"/>
      <c r="E80" s="46"/>
      <c r="F80" s="46"/>
      <c r="G80" s="47"/>
      <c r="H80" s="48"/>
      <c r="I80" s="48"/>
      <c r="J80" s="48"/>
      <c r="K80" s="48"/>
      <c r="L80" s="48"/>
      <c r="M80" s="48"/>
      <c r="N80" s="206"/>
      <c r="O80" s="206"/>
      <c r="P80" s="206"/>
    </row>
    <row r="81" spans="1:16">
      <c r="A81" s="49"/>
      <c r="B81" s="52"/>
      <c r="C81" s="46"/>
      <c r="D81" s="46"/>
      <c r="E81" s="46"/>
      <c r="F81" s="46"/>
      <c r="G81" s="47"/>
      <c r="H81" s="48"/>
      <c r="I81" s="48"/>
      <c r="J81" s="48"/>
      <c r="K81" s="48"/>
      <c r="L81" s="48"/>
      <c r="M81" s="48"/>
      <c r="N81" s="206"/>
      <c r="O81" s="206"/>
      <c r="P81" s="206"/>
    </row>
    <row r="82" spans="1:16">
      <c r="A82" s="49"/>
      <c r="B82" s="52"/>
      <c r="C82" s="46"/>
      <c r="D82" s="46"/>
      <c r="E82" s="46"/>
      <c r="F82" s="46"/>
      <c r="G82" s="47"/>
      <c r="H82" s="48"/>
      <c r="I82" s="48"/>
      <c r="J82" s="48"/>
      <c r="K82" s="48"/>
      <c r="L82" s="48"/>
      <c r="M82" s="48"/>
      <c r="N82" s="206"/>
      <c r="O82" s="206"/>
      <c r="P82" s="206"/>
    </row>
    <row r="83" spans="1:16">
      <c r="A83" s="49"/>
      <c r="B83" s="52"/>
      <c r="C83" s="46"/>
      <c r="D83" s="46"/>
      <c r="E83" s="46"/>
      <c r="F83" s="46"/>
      <c r="G83" s="47"/>
      <c r="H83" s="48"/>
      <c r="I83" s="48"/>
      <c r="J83" s="48"/>
      <c r="K83" s="48"/>
      <c r="L83" s="48"/>
      <c r="M83" s="48"/>
      <c r="N83" s="206"/>
      <c r="O83" s="206"/>
      <c r="P83" s="206"/>
    </row>
    <row r="84" spans="1:16">
      <c r="A84" s="49"/>
      <c r="B84" s="52"/>
      <c r="C84" s="46"/>
      <c r="D84" s="46"/>
      <c r="E84" s="46"/>
      <c r="F84" s="46"/>
      <c r="G84" s="47"/>
      <c r="H84" s="48"/>
      <c r="I84" s="48"/>
      <c r="J84" s="48"/>
      <c r="K84" s="48"/>
      <c r="L84" s="48"/>
      <c r="M84" s="48"/>
      <c r="N84" s="206"/>
      <c r="O84" s="206"/>
      <c r="P84" s="206"/>
    </row>
    <row r="85" spans="1:16">
      <c r="A85" s="49"/>
      <c r="B85" s="52"/>
      <c r="C85" s="46"/>
      <c r="D85" s="46"/>
      <c r="E85" s="46"/>
      <c r="F85" s="46"/>
      <c r="G85" s="47"/>
      <c r="H85" s="48"/>
      <c r="I85" s="48"/>
      <c r="J85" s="48"/>
      <c r="K85" s="48"/>
      <c r="L85" s="48"/>
      <c r="M85" s="48"/>
      <c r="N85" s="206"/>
      <c r="O85" s="206"/>
      <c r="P85" s="206"/>
    </row>
    <row r="86" spans="1:16">
      <c r="A86" s="49"/>
      <c r="B86" s="52"/>
      <c r="C86" s="46"/>
      <c r="D86" s="46"/>
      <c r="E86" s="46"/>
      <c r="F86" s="46"/>
      <c r="G86" s="47"/>
      <c r="H86" s="48"/>
      <c r="I86" s="48"/>
      <c r="J86" s="48"/>
      <c r="K86" s="48"/>
      <c r="L86" s="48"/>
      <c r="M86" s="48"/>
      <c r="N86" s="206"/>
      <c r="O86" s="206"/>
      <c r="P86" s="206"/>
    </row>
    <row r="87" spans="1:16">
      <c r="A87" s="49"/>
      <c r="B87" s="52"/>
      <c r="C87" s="46"/>
      <c r="D87" s="46"/>
      <c r="E87" s="46"/>
      <c r="F87" s="46"/>
      <c r="G87" s="47"/>
      <c r="H87" s="48"/>
      <c r="I87" s="48"/>
      <c r="J87" s="48"/>
      <c r="K87" s="48"/>
      <c r="L87" s="48"/>
      <c r="M87" s="48"/>
      <c r="N87" s="206"/>
      <c r="O87" s="206"/>
      <c r="P87" s="206"/>
    </row>
    <row r="88" spans="1:16">
      <c r="A88" s="49"/>
      <c r="B88" s="52"/>
      <c r="C88" s="46"/>
      <c r="D88" s="46"/>
      <c r="E88" s="46"/>
      <c r="F88" s="46"/>
      <c r="G88" s="47"/>
      <c r="H88" s="48"/>
      <c r="I88" s="48"/>
      <c r="J88" s="48"/>
      <c r="K88" s="48"/>
      <c r="L88" s="48"/>
      <c r="M88" s="48"/>
      <c r="N88" s="206"/>
      <c r="O88" s="206"/>
      <c r="P88" s="206"/>
    </row>
    <row r="89" spans="1:16">
      <c r="A89" s="49"/>
      <c r="B89" s="52"/>
      <c r="C89" s="46"/>
      <c r="D89" s="46"/>
      <c r="E89" s="46"/>
      <c r="F89" s="46"/>
      <c r="G89" s="47"/>
      <c r="H89" s="48"/>
      <c r="I89" s="48"/>
      <c r="J89" s="48"/>
      <c r="K89" s="48"/>
      <c r="L89" s="48"/>
      <c r="M89" s="48"/>
      <c r="N89" s="206"/>
      <c r="O89" s="206"/>
      <c r="P89" s="206"/>
    </row>
    <row r="90" spans="1:16">
      <c r="A90" s="49"/>
      <c r="B90" s="52"/>
      <c r="C90" s="46"/>
      <c r="D90" s="46"/>
      <c r="E90" s="46"/>
      <c r="F90" s="46"/>
      <c r="G90" s="47"/>
      <c r="H90" s="48"/>
      <c r="I90" s="48"/>
      <c r="J90" s="48"/>
      <c r="K90" s="48"/>
      <c r="L90" s="48"/>
      <c r="M90" s="48"/>
      <c r="N90" s="206"/>
      <c r="O90" s="206"/>
      <c r="P90" s="206"/>
    </row>
    <row r="91" spans="1:16">
      <c r="A91" s="53"/>
      <c r="B91" s="45"/>
      <c r="C91" s="46"/>
      <c r="D91" s="46"/>
      <c r="E91" s="46"/>
      <c r="F91" s="46"/>
      <c r="G91" s="47"/>
      <c r="H91" s="48"/>
      <c r="I91" s="48"/>
      <c r="J91" s="48"/>
      <c r="K91" s="48"/>
      <c r="L91" s="48"/>
      <c r="M91" s="48"/>
      <c r="N91" s="206"/>
      <c r="O91" s="206"/>
      <c r="P91" s="206"/>
    </row>
    <row r="92" spans="1:16">
      <c r="A92" s="49"/>
      <c r="B92" s="52"/>
      <c r="C92" s="46"/>
      <c r="D92" s="46"/>
      <c r="E92" s="46"/>
      <c r="F92" s="46"/>
      <c r="G92" s="47"/>
      <c r="H92" s="48"/>
      <c r="I92" s="48"/>
      <c r="J92" s="48"/>
      <c r="K92" s="48"/>
      <c r="L92" s="48"/>
      <c r="M92" s="48"/>
      <c r="N92" s="206"/>
      <c r="O92" s="206"/>
      <c r="P92" s="206"/>
    </row>
    <row r="93" spans="1:16">
      <c r="A93" s="49"/>
      <c r="B93" s="52"/>
      <c r="C93" s="46"/>
      <c r="D93" s="46"/>
      <c r="E93" s="46"/>
      <c r="F93" s="46"/>
      <c r="G93" s="47"/>
      <c r="H93" s="48"/>
      <c r="I93" s="48"/>
      <c r="J93" s="48"/>
      <c r="K93" s="48"/>
      <c r="L93" s="48"/>
      <c r="M93" s="48"/>
      <c r="N93" s="206"/>
      <c r="O93" s="206"/>
      <c r="P93" s="206"/>
    </row>
    <row r="94" spans="1:16">
      <c r="A94" s="49"/>
      <c r="B94" s="52"/>
      <c r="C94" s="46"/>
      <c r="D94" s="46"/>
      <c r="E94" s="46"/>
      <c r="F94" s="46"/>
      <c r="G94" s="47"/>
      <c r="H94" s="48"/>
      <c r="I94" s="48"/>
      <c r="J94" s="48"/>
      <c r="K94" s="48"/>
      <c r="L94" s="48"/>
      <c r="M94" s="48"/>
      <c r="N94" s="206"/>
      <c r="O94" s="206"/>
      <c r="P94" s="206"/>
    </row>
    <row r="95" spans="1:16">
      <c r="A95" s="60"/>
      <c r="B95" s="45"/>
      <c r="C95" s="46"/>
      <c r="D95" s="46"/>
      <c r="E95" s="46"/>
      <c r="F95" s="46"/>
      <c r="G95" s="47"/>
      <c r="H95" s="48"/>
      <c r="I95" s="48"/>
      <c r="J95" s="48"/>
      <c r="K95" s="48"/>
      <c r="L95" s="48"/>
      <c r="M95" s="48"/>
      <c r="N95" s="206"/>
      <c r="O95" s="206"/>
      <c r="P95" s="206"/>
    </row>
    <row r="96" spans="1:16">
      <c r="A96" s="49"/>
      <c r="B96" s="45"/>
      <c r="C96" s="46"/>
      <c r="D96" s="46"/>
      <c r="E96" s="46"/>
      <c r="F96" s="46"/>
      <c r="G96" s="47"/>
      <c r="H96" s="48"/>
      <c r="I96" s="48"/>
      <c r="J96" s="48"/>
      <c r="K96" s="48"/>
      <c r="L96" s="48"/>
      <c r="M96" s="48"/>
      <c r="N96" s="206"/>
      <c r="O96" s="206"/>
      <c r="P96" s="206"/>
    </row>
    <row r="97" spans="1:16">
      <c r="A97" s="49"/>
      <c r="B97" s="45"/>
      <c r="C97" s="46"/>
      <c r="D97" s="46"/>
      <c r="E97" s="46"/>
      <c r="F97" s="46"/>
      <c r="G97" s="47"/>
      <c r="H97" s="48"/>
      <c r="I97" s="48"/>
      <c r="J97" s="48"/>
      <c r="K97" s="48"/>
      <c r="L97" s="48"/>
      <c r="M97" s="48"/>
      <c r="N97" s="206"/>
      <c r="O97" s="206"/>
      <c r="P97" s="206"/>
    </row>
    <row r="98" spans="1:16">
      <c r="A98" s="49"/>
      <c r="B98" s="45"/>
      <c r="C98" s="46"/>
      <c r="D98" s="46"/>
      <c r="E98" s="46"/>
      <c r="F98" s="46"/>
      <c r="G98" s="47"/>
      <c r="H98" s="54"/>
      <c r="I98" s="54"/>
      <c r="J98" s="54"/>
      <c r="K98" s="54"/>
      <c r="L98" s="54"/>
      <c r="M98" s="54"/>
      <c r="N98" s="206"/>
      <c r="O98" s="206"/>
      <c r="P98" s="206"/>
    </row>
    <row r="99" spans="1:16">
      <c r="A99" s="49"/>
      <c r="B99" s="45"/>
      <c r="C99" s="46"/>
      <c r="D99" s="46"/>
      <c r="E99" s="46"/>
      <c r="F99" s="46"/>
      <c r="G99" s="47"/>
      <c r="H99" s="54"/>
      <c r="I99" s="54"/>
      <c r="J99" s="54"/>
      <c r="K99" s="54"/>
      <c r="L99" s="54"/>
      <c r="M99" s="54"/>
      <c r="N99" s="206"/>
      <c r="O99" s="206"/>
      <c r="P99" s="206"/>
    </row>
    <row r="100" spans="1:16">
      <c r="A100" s="49"/>
      <c r="B100" s="45"/>
      <c r="C100" s="46"/>
      <c r="D100" s="46"/>
      <c r="E100" s="46"/>
      <c r="F100" s="50"/>
      <c r="G100" s="51"/>
      <c r="H100" s="54"/>
      <c r="I100" s="54"/>
      <c r="J100" s="54"/>
      <c r="K100" s="54"/>
      <c r="L100" s="54"/>
      <c r="M100" s="54"/>
      <c r="N100" s="206"/>
      <c r="O100" s="206"/>
      <c r="P100" s="206"/>
    </row>
    <row r="101" spans="1:16">
      <c r="H101" s="55"/>
      <c r="I101" s="55"/>
    </row>
  </sheetData>
  <dataConsolidate>
    <dataRefs count="1">
      <dataRef ref="H16" sheet="COMMODITY CALCULATOR"/>
    </dataRefs>
  </dataConsolidate>
  <mergeCells count="1">
    <mergeCell ref="C3:L3"/>
  </mergeCells>
  <phoneticPr fontId="0" type="noConversion"/>
  <pageMargins left="0.25" right="0.25" top="0.75" bottom="0.75" header="0.3" footer="0.3"/>
  <pageSetup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2:J188"/>
  <sheetViews>
    <sheetView workbookViewId="0">
      <pane ySplit="2" topLeftCell="A3" activePane="bottomLeft" state="frozenSplit"/>
      <selection pane="bottomLeft" activeCell="H21" sqref="H21"/>
    </sheetView>
  </sheetViews>
  <sheetFormatPr defaultColWidth="9.109375" defaultRowHeight="13.2"/>
  <cols>
    <col min="1" max="1" width="23.44140625" style="32" bestFit="1" customWidth="1"/>
    <col min="2" max="2" width="22.77734375" style="32" customWidth="1"/>
    <col min="3" max="3" width="12.44140625" style="32" customWidth="1"/>
    <col min="4" max="4" width="9" style="34" customWidth="1"/>
    <col min="5" max="16384" width="9.109375" style="32"/>
  </cols>
  <sheetData>
    <row r="2" spans="1:5" ht="14.4">
      <c r="A2" s="30" t="s">
        <v>45</v>
      </c>
      <c r="B2" s="30" t="s">
        <v>46</v>
      </c>
      <c r="C2" s="31" t="s">
        <v>298</v>
      </c>
      <c r="D2" s="208" t="s">
        <v>309</v>
      </c>
      <c r="E2" s="27" t="s">
        <v>310</v>
      </c>
    </row>
    <row r="3" spans="1:5">
      <c r="A3" s="38" t="s">
        <v>53</v>
      </c>
      <c r="B3" s="37" t="s">
        <v>54</v>
      </c>
      <c r="C3" s="232">
        <v>130</v>
      </c>
      <c r="D3" s="233">
        <v>150</v>
      </c>
      <c r="E3" s="232">
        <v>150</v>
      </c>
    </row>
    <row r="4" spans="1:5">
      <c r="A4" s="33" t="s">
        <v>55</v>
      </c>
      <c r="B4" s="27" t="s">
        <v>56</v>
      </c>
      <c r="C4" s="218" t="s">
        <v>299</v>
      </c>
      <c r="D4" s="188">
        <v>160</v>
      </c>
      <c r="E4" s="189">
        <v>160</v>
      </c>
    </row>
    <row r="5" spans="1:5">
      <c r="A5" s="39" t="s">
        <v>48</v>
      </c>
      <c r="B5" s="40" t="s">
        <v>57</v>
      </c>
      <c r="C5" s="234">
        <v>190</v>
      </c>
      <c r="D5" s="187">
        <v>165</v>
      </c>
      <c r="E5" s="186">
        <v>165</v>
      </c>
    </row>
    <row r="6" spans="1:5">
      <c r="A6" s="33" t="s">
        <v>55</v>
      </c>
      <c r="B6" s="27" t="s">
        <v>58</v>
      </c>
      <c r="C6" s="218" t="s">
        <v>299</v>
      </c>
      <c r="D6" s="188">
        <v>160</v>
      </c>
      <c r="E6" s="189">
        <v>160</v>
      </c>
    </row>
    <row r="7" spans="1:5">
      <c r="A7" s="41" t="s">
        <v>50</v>
      </c>
      <c r="B7" s="41" t="s">
        <v>233</v>
      </c>
      <c r="C7" s="190">
        <v>185</v>
      </c>
      <c r="D7" s="191">
        <v>130</v>
      </c>
      <c r="E7" s="191">
        <v>130</v>
      </c>
    </row>
    <row r="8" spans="1:5">
      <c r="A8" s="33" t="s">
        <v>55</v>
      </c>
      <c r="B8" s="27" t="s">
        <v>59</v>
      </c>
      <c r="C8" s="218" t="s">
        <v>299</v>
      </c>
      <c r="D8" s="188">
        <v>160</v>
      </c>
      <c r="E8" s="189">
        <v>160</v>
      </c>
    </row>
    <row r="9" spans="1:5">
      <c r="A9" s="33" t="s">
        <v>55</v>
      </c>
      <c r="B9" s="27" t="s">
        <v>60</v>
      </c>
      <c r="C9" s="218" t="s">
        <v>299</v>
      </c>
      <c r="D9" s="188">
        <v>160</v>
      </c>
      <c r="E9" s="189">
        <v>160</v>
      </c>
    </row>
    <row r="10" spans="1:5">
      <c r="A10" s="33" t="s">
        <v>55</v>
      </c>
      <c r="B10" s="27" t="s">
        <v>61</v>
      </c>
      <c r="C10" s="218" t="s">
        <v>299</v>
      </c>
      <c r="D10" s="188">
        <v>160</v>
      </c>
      <c r="E10" s="189">
        <v>160</v>
      </c>
    </row>
    <row r="11" spans="1:5">
      <c r="A11" s="33" t="s">
        <v>55</v>
      </c>
      <c r="B11" s="27" t="s">
        <v>62</v>
      </c>
      <c r="C11" s="218" t="s">
        <v>299</v>
      </c>
      <c r="D11" s="188">
        <v>160</v>
      </c>
      <c r="E11" s="189">
        <v>160</v>
      </c>
    </row>
    <row r="12" spans="1:5">
      <c r="A12" s="33" t="s">
        <v>55</v>
      </c>
      <c r="B12" s="27" t="s">
        <v>63</v>
      </c>
      <c r="C12" s="218" t="s">
        <v>299</v>
      </c>
      <c r="D12" s="188">
        <v>160</v>
      </c>
      <c r="E12" s="189">
        <v>160</v>
      </c>
    </row>
    <row r="13" spans="1:5">
      <c r="A13" s="33" t="s">
        <v>55</v>
      </c>
      <c r="B13" s="27" t="s">
        <v>64</v>
      </c>
      <c r="C13" s="218" t="s">
        <v>299</v>
      </c>
      <c r="D13" s="188">
        <v>160</v>
      </c>
      <c r="E13" s="189">
        <v>160</v>
      </c>
    </row>
    <row r="14" spans="1:5">
      <c r="A14" s="33" t="s">
        <v>55</v>
      </c>
      <c r="B14" s="27" t="s">
        <v>65</v>
      </c>
      <c r="C14" s="218" t="s">
        <v>299</v>
      </c>
      <c r="D14" s="188">
        <v>160</v>
      </c>
      <c r="E14" s="189">
        <v>160</v>
      </c>
    </row>
    <row r="15" spans="1:5">
      <c r="A15" s="33" t="s">
        <v>55</v>
      </c>
      <c r="B15" s="27" t="s">
        <v>66</v>
      </c>
      <c r="C15" s="218" t="s">
        <v>299</v>
      </c>
      <c r="D15" s="188">
        <v>160</v>
      </c>
      <c r="E15" s="189">
        <v>160</v>
      </c>
    </row>
    <row r="16" spans="1:5">
      <c r="A16" s="38" t="s">
        <v>53</v>
      </c>
      <c r="B16" s="38" t="s">
        <v>67</v>
      </c>
      <c r="C16" s="232">
        <v>130</v>
      </c>
      <c r="D16" s="233">
        <v>150</v>
      </c>
      <c r="E16" s="232">
        <v>150</v>
      </c>
    </row>
    <row r="17" spans="1:5">
      <c r="A17" s="33" t="s">
        <v>55</v>
      </c>
      <c r="B17" s="27" t="s">
        <v>68</v>
      </c>
      <c r="C17" s="218" t="s">
        <v>299</v>
      </c>
      <c r="D17" s="188">
        <v>160</v>
      </c>
      <c r="E17" s="189">
        <v>160</v>
      </c>
    </row>
    <row r="18" spans="1:5">
      <c r="A18" s="33" t="s">
        <v>55</v>
      </c>
      <c r="B18" s="27" t="s">
        <v>69</v>
      </c>
      <c r="C18" s="218" t="s">
        <v>299</v>
      </c>
      <c r="D18" s="188">
        <v>160</v>
      </c>
      <c r="E18" s="189">
        <v>160</v>
      </c>
    </row>
    <row r="19" spans="1:5">
      <c r="A19" s="33" t="s">
        <v>55</v>
      </c>
      <c r="B19" s="27" t="s">
        <v>70</v>
      </c>
      <c r="C19" s="218" t="s">
        <v>299</v>
      </c>
      <c r="D19" s="188">
        <v>160</v>
      </c>
      <c r="E19" s="189">
        <v>160</v>
      </c>
    </row>
    <row r="20" spans="1:5">
      <c r="A20" s="33" t="s">
        <v>55</v>
      </c>
      <c r="B20" s="27" t="s">
        <v>71</v>
      </c>
      <c r="C20" s="218" t="s">
        <v>299</v>
      </c>
      <c r="D20" s="188">
        <v>160</v>
      </c>
      <c r="E20" s="189">
        <v>160</v>
      </c>
    </row>
    <row r="21" spans="1:5">
      <c r="A21" s="39" t="s">
        <v>48</v>
      </c>
      <c r="B21" s="40" t="s">
        <v>72</v>
      </c>
      <c r="C21" s="234">
        <v>190</v>
      </c>
      <c r="D21" s="187">
        <v>165</v>
      </c>
      <c r="E21" s="186">
        <v>165</v>
      </c>
    </row>
    <row r="22" spans="1:5">
      <c r="A22" s="33" t="s">
        <v>55</v>
      </c>
      <c r="B22" s="27" t="s">
        <v>73</v>
      </c>
      <c r="C22" s="218" t="s">
        <v>299</v>
      </c>
      <c r="D22" s="188">
        <v>160</v>
      </c>
      <c r="E22" s="189">
        <v>160</v>
      </c>
    </row>
    <row r="23" spans="1:5">
      <c r="A23" s="33" t="s">
        <v>55</v>
      </c>
      <c r="B23" s="27" t="s">
        <v>74</v>
      </c>
      <c r="C23" s="218" t="s">
        <v>299</v>
      </c>
      <c r="D23" s="188">
        <v>160</v>
      </c>
      <c r="E23" s="189">
        <v>160</v>
      </c>
    </row>
    <row r="24" spans="1:5">
      <c r="A24" s="33" t="s">
        <v>55</v>
      </c>
      <c r="B24" s="27" t="s">
        <v>75</v>
      </c>
      <c r="C24" s="218" t="s">
        <v>299</v>
      </c>
      <c r="D24" s="188">
        <v>160</v>
      </c>
      <c r="E24" s="189">
        <v>160</v>
      </c>
    </row>
    <row r="25" spans="1:5">
      <c r="A25" s="41" t="s">
        <v>50</v>
      </c>
      <c r="B25" s="41" t="s">
        <v>76</v>
      </c>
      <c r="C25" s="190">
        <v>185</v>
      </c>
      <c r="D25" s="191">
        <v>130</v>
      </c>
      <c r="E25" s="191">
        <v>130</v>
      </c>
    </row>
    <row r="26" spans="1:5">
      <c r="A26" s="33" t="s">
        <v>55</v>
      </c>
      <c r="B26" s="27" t="s">
        <v>77</v>
      </c>
      <c r="C26" s="218" t="s">
        <v>299</v>
      </c>
      <c r="D26" s="188">
        <v>160</v>
      </c>
      <c r="E26" s="189">
        <v>160</v>
      </c>
    </row>
    <row r="27" spans="1:5">
      <c r="A27" s="33" t="s">
        <v>55</v>
      </c>
      <c r="B27" s="27" t="s">
        <v>78</v>
      </c>
      <c r="C27" s="218" t="s">
        <v>299</v>
      </c>
      <c r="D27" s="188">
        <v>160</v>
      </c>
      <c r="E27" s="189">
        <v>160</v>
      </c>
    </row>
    <row r="28" spans="1:5">
      <c r="A28" s="33" t="s">
        <v>55</v>
      </c>
      <c r="B28" s="27" t="s">
        <v>79</v>
      </c>
      <c r="C28" s="218" t="s">
        <v>299</v>
      </c>
      <c r="D28" s="188">
        <v>160</v>
      </c>
      <c r="E28" s="189">
        <v>160</v>
      </c>
    </row>
    <row r="29" spans="1:5">
      <c r="A29" s="39" t="s">
        <v>48</v>
      </c>
      <c r="B29" s="40" t="s">
        <v>80</v>
      </c>
      <c r="C29" s="234">
        <v>190</v>
      </c>
      <c r="D29" s="187">
        <v>165</v>
      </c>
      <c r="E29" s="186">
        <v>165</v>
      </c>
    </row>
    <row r="30" spans="1:5">
      <c r="A30" s="41" t="s">
        <v>50</v>
      </c>
      <c r="B30" s="41" t="s">
        <v>81</v>
      </c>
      <c r="C30" s="190">
        <v>185</v>
      </c>
      <c r="D30" s="191">
        <v>130</v>
      </c>
      <c r="E30" s="191">
        <v>130</v>
      </c>
    </row>
    <row r="31" spans="1:5">
      <c r="A31" s="33" t="s">
        <v>55</v>
      </c>
      <c r="B31" s="27" t="s">
        <v>82</v>
      </c>
      <c r="C31" s="218" t="s">
        <v>299</v>
      </c>
      <c r="D31" s="188">
        <v>160</v>
      </c>
      <c r="E31" s="189">
        <v>160</v>
      </c>
    </row>
    <row r="32" spans="1:5">
      <c r="A32" s="39" t="s">
        <v>48</v>
      </c>
      <c r="B32" s="40" t="s">
        <v>83</v>
      </c>
      <c r="C32" s="234">
        <v>190</v>
      </c>
      <c r="D32" s="187">
        <v>165</v>
      </c>
      <c r="E32" s="186">
        <v>165</v>
      </c>
    </row>
    <row r="33" spans="1:5">
      <c r="A33" s="33" t="s">
        <v>55</v>
      </c>
      <c r="B33" s="27" t="s">
        <v>84</v>
      </c>
      <c r="C33" s="218" t="s">
        <v>299</v>
      </c>
      <c r="D33" s="188">
        <v>160</v>
      </c>
      <c r="E33" s="189">
        <v>160</v>
      </c>
    </row>
    <row r="34" spans="1:5">
      <c r="A34" s="39" t="s">
        <v>48</v>
      </c>
      <c r="B34" s="40" t="s">
        <v>85</v>
      </c>
      <c r="C34" s="234">
        <v>190</v>
      </c>
      <c r="D34" s="187">
        <v>165</v>
      </c>
      <c r="E34" s="186">
        <v>165</v>
      </c>
    </row>
    <row r="35" spans="1:5">
      <c r="A35" s="39" t="s">
        <v>48</v>
      </c>
      <c r="B35" s="40" t="s">
        <v>86</v>
      </c>
      <c r="C35" s="234">
        <v>190</v>
      </c>
      <c r="D35" s="187">
        <v>165</v>
      </c>
      <c r="E35" s="186">
        <v>165</v>
      </c>
    </row>
    <row r="36" spans="1:5">
      <c r="A36" s="33" t="s">
        <v>55</v>
      </c>
      <c r="B36" s="27" t="s">
        <v>87</v>
      </c>
      <c r="C36" s="218" t="s">
        <v>299</v>
      </c>
      <c r="D36" s="188">
        <v>160</v>
      </c>
      <c r="E36" s="189">
        <v>160</v>
      </c>
    </row>
    <row r="37" spans="1:5">
      <c r="A37" s="226" t="s">
        <v>106</v>
      </c>
      <c r="B37" s="227" t="s">
        <v>88</v>
      </c>
      <c r="C37" s="228">
        <v>200</v>
      </c>
      <c r="D37" s="229" t="s">
        <v>299</v>
      </c>
      <c r="E37" s="230" t="s">
        <v>299</v>
      </c>
    </row>
    <row r="38" spans="1:5">
      <c r="A38" s="41" t="s">
        <v>50</v>
      </c>
      <c r="B38" s="41" t="s">
        <v>89</v>
      </c>
      <c r="C38" s="190">
        <v>185</v>
      </c>
      <c r="D38" s="191">
        <v>130</v>
      </c>
      <c r="E38" s="191">
        <v>130</v>
      </c>
    </row>
    <row r="39" spans="1:5">
      <c r="A39" s="33" t="s">
        <v>55</v>
      </c>
      <c r="B39" s="27" t="s">
        <v>90</v>
      </c>
      <c r="C39" s="218" t="s">
        <v>299</v>
      </c>
      <c r="D39" s="188">
        <v>160</v>
      </c>
      <c r="E39" s="189">
        <v>160</v>
      </c>
    </row>
    <row r="40" spans="1:5">
      <c r="A40" s="180" t="s">
        <v>48</v>
      </c>
      <c r="B40" s="40" t="s">
        <v>91</v>
      </c>
      <c r="C40" s="234">
        <v>190</v>
      </c>
      <c r="D40" s="187">
        <v>165</v>
      </c>
      <c r="E40" s="186">
        <v>165</v>
      </c>
    </row>
    <row r="41" spans="1:5">
      <c r="A41" s="33" t="s">
        <v>55</v>
      </c>
      <c r="B41" s="27" t="s">
        <v>92</v>
      </c>
      <c r="C41" s="218" t="s">
        <v>299</v>
      </c>
      <c r="D41" s="188">
        <v>160</v>
      </c>
      <c r="E41" s="189">
        <v>160</v>
      </c>
    </row>
    <row r="42" spans="1:5">
      <c r="A42" s="33" t="s">
        <v>55</v>
      </c>
      <c r="B42" s="27" t="s">
        <v>93</v>
      </c>
      <c r="C42" s="218" t="s">
        <v>299</v>
      </c>
      <c r="D42" s="188">
        <v>160</v>
      </c>
      <c r="E42" s="189">
        <v>160</v>
      </c>
    </row>
    <row r="43" spans="1:5">
      <c r="A43" s="33" t="s">
        <v>55</v>
      </c>
      <c r="B43" s="27" t="s">
        <v>94</v>
      </c>
      <c r="C43" s="218" t="s">
        <v>299</v>
      </c>
      <c r="D43" s="188">
        <v>160</v>
      </c>
      <c r="E43" s="189">
        <v>160</v>
      </c>
    </row>
    <row r="44" spans="1:5">
      <c r="A44" s="33" t="s">
        <v>55</v>
      </c>
      <c r="B44" s="27" t="s">
        <v>95</v>
      </c>
      <c r="C44" s="218" t="s">
        <v>299</v>
      </c>
      <c r="D44" s="188">
        <v>160</v>
      </c>
      <c r="E44" s="189">
        <v>160</v>
      </c>
    </row>
    <row r="45" spans="1:5">
      <c r="A45" s="33" t="s">
        <v>55</v>
      </c>
      <c r="B45" s="27" t="s">
        <v>96</v>
      </c>
      <c r="C45" s="218" t="s">
        <v>299</v>
      </c>
      <c r="D45" s="188">
        <v>160</v>
      </c>
      <c r="E45" s="189">
        <v>160</v>
      </c>
    </row>
    <row r="46" spans="1:5">
      <c r="A46" s="42" t="s">
        <v>97</v>
      </c>
      <c r="B46" s="42" t="s">
        <v>98</v>
      </c>
      <c r="C46" s="192">
        <v>200</v>
      </c>
      <c r="D46" s="193">
        <v>130</v>
      </c>
      <c r="E46" s="194">
        <v>130</v>
      </c>
    </row>
    <row r="47" spans="1:5">
      <c r="A47" s="33" t="s">
        <v>55</v>
      </c>
      <c r="B47" s="27" t="s">
        <v>99</v>
      </c>
      <c r="C47" s="218" t="s">
        <v>299</v>
      </c>
      <c r="D47" s="188">
        <v>160</v>
      </c>
      <c r="E47" s="189">
        <v>160</v>
      </c>
    </row>
    <row r="48" spans="1:5">
      <c r="A48" s="33" t="s">
        <v>55</v>
      </c>
      <c r="B48" s="27" t="s">
        <v>100</v>
      </c>
      <c r="C48" s="218" t="s">
        <v>299</v>
      </c>
      <c r="D48" s="188">
        <v>160</v>
      </c>
      <c r="E48" s="189">
        <v>160</v>
      </c>
    </row>
    <row r="49" spans="1:5">
      <c r="A49" s="33" t="s">
        <v>55</v>
      </c>
      <c r="B49" s="27" t="s">
        <v>101</v>
      </c>
      <c r="C49" s="218" t="s">
        <v>299</v>
      </c>
      <c r="D49" s="188">
        <v>160</v>
      </c>
      <c r="E49" s="189">
        <v>160</v>
      </c>
    </row>
    <row r="50" spans="1:5">
      <c r="A50" s="41" t="s">
        <v>50</v>
      </c>
      <c r="B50" s="41" t="s">
        <v>102</v>
      </c>
      <c r="C50" s="190">
        <v>185</v>
      </c>
      <c r="D50" s="191">
        <v>130</v>
      </c>
      <c r="E50" s="191">
        <v>130</v>
      </c>
    </row>
    <row r="51" spans="1:5">
      <c r="A51" s="33" t="s">
        <v>55</v>
      </c>
      <c r="B51" s="27" t="s">
        <v>103</v>
      </c>
      <c r="C51" s="218" t="s">
        <v>299</v>
      </c>
      <c r="D51" s="188">
        <v>160</v>
      </c>
      <c r="E51" s="189">
        <v>160</v>
      </c>
    </row>
    <row r="52" spans="1:5">
      <c r="A52" s="226" t="s">
        <v>106</v>
      </c>
      <c r="B52" s="227" t="s">
        <v>104</v>
      </c>
      <c r="C52" s="228">
        <v>200</v>
      </c>
      <c r="D52" s="229" t="s">
        <v>299</v>
      </c>
      <c r="E52" s="230" t="s">
        <v>299</v>
      </c>
    </row>
    <row r="53" spans="1:5">
      <c r="A53" s="42" t="s">
        <v>97</v>
      </c>
      <c r="B53" s="42" t="s">
        <v>105</v>
      </c>
      <c r="C53" s="192">
        <v>200</v>
      </c>
      <c r="D53" s="193">
        <v>130</v>
      </c>
      <c r="E53" s="194">
        <v>130</v>
      </c>
    </row>
    <row r="54" spans="1:5">
      <c r="A54" s="231" t="s">
        <v>106</v>
      </c>
      <c r="B54" s="227" t="s">
        <v>47</v>
      </c>
      <c r="C54" s="228">
        <v>200</v>
      </c>
      <c r="D54" s="229" t="s">
        <v>299</v>
      </c>
      <c r="E54" s="230" t="s">
        <v>299</v>
      </c>
    </row>
    <row r="55" spans="1:5">
      <c r="A55" s="39" t="s">
        <v>48</v>
      </c>
      <c r="B55" s="40" t="s">
        <v>107</v>
      </c>
      <c r="C55" s="234">
        <v>190</v>
      </c>
      <c r="D55" s="187">
        <v>165</v>
      </c>
      <c r="E55" s="186">
        <v>165</v>
      </c>
    </row>
    <row r="56" spans="1:5">
      <c r="A56" s="42" t="s">
        <v>97</v>
      </c>
      <c r="B56" s="42" t="s">
        <v>108</v>
      </c>
      <c r="C56" s="192">
        <v>200</v>
      </c>
      <c r="D56" s="193">
        <v>130</v>
      </c>
      <c r="E56" s="194">
        <v>130</v>
      </c>
    </row>
    <row r="57" spans="1:5">
      <c r="A57" s="33" t="s">
        <v>55</v>
      </c>
      <c r="B57" s="27" t="s">
        <v>109</v>
      </c>
      <c r="C57" s="218" t="s">
        <v>299</v>
      </c>
      <c r="D57" s="188">
        <v>160</v>
      </c>
      <c r="E57" s="189">
        <v>160</v>
      </c>
    </row>
    <row r="58" spans="1:5">
      <c r="A58" s="42" t="s">
        <v>97</v>
      </c>
      <c r="B58" s="42" t="s">
        <v>110</v>
      </c>
      <c r="C58" s="192">
        <v>200</v>
      </c>
      <c r="D58" s="193">
        <v>130</v>
      </c>
      <c r="E58" s="194">
        <v>130</v>
      </c>
    </row>
    <row r="59" spans="1:5">
      <c r="A59" s="33" t="s">
        <v>55</v>
      </c>
      <c r="B59" s="27" t="s">
        <v>111</v>
      </c>
      <c r="C59" s="218" t="s">
        <v>299</v>
      </c>
      <c r="D59" s="188">
        <v>160</v>
      </c>
      <c r="E59" s="189">
        <v>160</v>
      </c>
    </row>
    <row r="60" spans="1:5">
      <c r="A60" s="33" t="s">
        <v>55</v>
      </c>
      <c r="B60" s="27" t="s">
        <v>112</v>
      </c>
      <c r="C60" s="218" t="s">
        <v>299</v>
      </c>
      <c r="D60" s="188">
        <v>160</v>
      </c>
      <c r="E60" s="189">
        <v>160</v>
      </c>
    </row>
    <row r="61" spans="1:5">
      <c r="A61" s="33" t="s">
        <v>55</v>
      </c>
      <c r="B61" s="27" t="s">
        <v>113</v>
      </c>
      <c r="C61" s="218" t="s">
        <v>299</v>
      </c>
      <c r="D61" s="188">
        <v>160</v>
      </c>
      <c r="E61" s="189">
        <v>160</v>
      </c>
    </row>
    <row r="62" spans="1:5">
      <c r="A62" s="39" t="s">
        <v>48</v>
      </c>
      <c r="B62" s="40" t="s">
        <v>114</v>
      </c>
      <c r="C62" s="234">
        <v>190</v>
      </c>
      <c r="D62" s="187">
        <v>165</v>
      </c>
      <c r="E62" s="186">
        <v>165</v>
      </c>
    </row>
    <row r="63" spans="1:5">
      <c r="A63" s="39" t="s">
        <v>48</v>
      </c>
      <c r="B63" s="40" t="s">
        <v>115</v>
      </c>
      <c r="C63" s="234">
        <v>190</v>
      </c>
      <c r="D63" s="187">
        <v>165</v>
      </c>
      <c r="E63" s="186">
        <v>165</v>
      </c>
    </row>
    <row r="64" spans="1:5">
      <c r="A64" s="33" t="s">
        <v>55</v>
      </c>
      <c r="B64" s="27" t="s">
        <v>116</v>
      </c>
      <c r="C64" s="218" t="s">
        <v>299</v>
      </c>
      <c r="D64" s="188">
        <v>160</v>
      </c>
      <c r="E64" s="189">
        <v>160</v>
      </c>
    </row>
    <row r="65" spans="1:5">
      <c r="A65" s="39" t="s">
        <v>48</v>
      </c>
      <c r="B65" s="40" t="s">
        <v>117</v>
      </c>
      <c r="C65" s="234">
        <v>190</v>
      </c>
      <c r="D65" s="187">
        <v>165</v>
      </c>
      <c r="E65" s="186">
        <v>165</v>
      </c>
    </row>
    <row r="66" spans="1:5">
      <c r="A66" s="39" t="s">
        <v>48</v>
      </c>
      <c r="B66" s="40" t="s">
        <v>118</v>
      </c>
      <c r="C66" s="234">
        <v>190</v>
      </c>
      <c r="D66" s="187">
        <v>165</v>
      </c>
      <c r="E66" s="186">
        <v>165</v>
      </c>
    </row>
    <row r="67" spans="1:5">
      <c r="A67" s="33" t="s">
        <v>55</v>
      </c>
      <c r="B67" s="27" t="s">
        <v>119</v>
      </c>
      <c r="C67" s="218" t="s">
        <v>299</v>
      </c>
      <c r="D67" s="188">
        <v>160</v>
      </c>
      <c r="E67" s="189">
        <v>160</v>
      </c>
    </row>
    <row r="68" spans="1:5">
      <c r="A68" s="33" t="s">
        <v>55</v>
      </c>
      <c r="B68" s="27" t="s">
        <v>120</v>
      </c>
      <c r="C68" s="218" t="s">
        <v>299</v>
      </c>
      <c r="D68" s="188">
        <v>160</v>
      </c>
      <c r="E68" s="189">
        <v>160</v>
      </c>
    </row>
    <row r="69" spans="1:5">
      <c r="A69" s="231" t="s">
        <v>106</v>
      </c>
      <c r="B69" s="227" t="s">
        <v>121</v>
      </c>
      <c r="C69" s="228">
        <v>200</v>
      </c>
      <c r="D69" s="229" t="s">
        <v>299</v>
      </c>
      <c r="E69" s="230" t="s">
        <v>299</v>
      </c>
    </row>
    <row r="70" spans="1:5">
      <c r="A70" s="39" t="s">
        <v>48</v>
      </c>
      <c r="B70" s="40" t="s">
        <v>122</v>
      </c>
      <c r="C70" s="234">
        <v>190</v>
      </c>
      <c r="D70" s="187">
        <v>165</v>
      </c>
      <c r="E70" s="186">
        <v>165</v>
      </c>
    </row>
    <row r="71" spans="1:5">
      <c r="A71" s="33" t="s">
        <v>55</v>
      </c>
      <c r="B71" s="27" t="s">
        <v>123</v>
      </c>
      <c r="C71" s="218" t="s">
        <v>299</v>
      </c>
      <c r="D71" s="188">
        <v>160</v>
      </c>
      <c r="E71" s="189">
        <v>160</v>
      </c>
    </row>
    <row r="72" spans="1:5">
      <c r="A72" s="231" t="s">
        <v>106</v>
      </c>
      <c r="B72" s="227" t="s">
        <v>124</v>
      </c>
      <c r="C72" s="228">
        <v>200</v>
      </c>
      <c r="D72" s="229" t="s">
        <v>299</v>
      </c>
      <c r="E72" s="230" t="s">
        <v>299</v>
      </c>
    </row>
    <row r="73" spans="1:5">
      <c r="A73" s="231" t="s">
        <v>106</v>
      </c>
      <c r="B73" s="227" t="s">
        <v>125</v>
      </c>
      <c r="C73" s="228">
        <v>200</v>
      </c>
      <c r="D73" s="229" t="s">
        <v>299</v>
      </c>
      <c r="E73" s="230" t="s">
        <v>299</v>
      </c>
    </row>
    <row r="74" spans="1:5">
      <c r="A74" s="33" t="s">
        <v>55</v>
      </c>
      <c r="B74" s="27" t="s">
        <v>126</v>
      </c>
      <c r="C74" s="218" t="s">
        <v>299</v>
      </c>
      <c r="D74" s="188">
        <v>160</v>
      </c>
      <c r="E74" s="189">
        <v>160</v>
      </c>
    </row>
    <row r="75" spans="1:5">
      <c r="A75" s="33" t="s">
        <v>55</v>
      </c>
      <c r="B75" s="27" t="s">
        <v>127</v>
      </c>
      <c r="C75" s="218" t="s">
        <v>299</v>
      </c>
      <c r="D75" s="188">
        <v>160</v>
      </c>
      <c r="E75" s="189">
        <v>160</v>
      </c>
    </row>
    <row r="76" spans="1:5">
      <c r="A76" s="38" t="s">
        <v>53</v>
      </c>
      <c r="B76" s="38" t="s">
        <v>128</v>
      </c>
      <c r="C76" s="232">
        <v>130</v>
      </c>
      <c r="D76" s="233">
        <v>150</v>
      </c>
      <c r="E76" s="232">
        <v>150</v>
      </c>
    </row>
    <row r="77" spans="1:5">
      <c r="A77" s="33" t="s">
        <v>55</v>
      </c>
      <c r="B77" s="27" t="s">
        <v>129</v>
      </c>
      <c r="C77" s="218" t="s">
        <v>299</v>
      </c>
      <c r="D77" s="188">
        <v>160</v>
      </c>
      <c r="E77" s="189">
        <v>160</v>
      </c>
    </row>
    <row r="78" spans="1:5">
      <c r="A78" s="33" t="s">
        <v>55</v>
      </c>
      <c r="B78" s="27" t="s">
        <v>130</v>
      </c>
      <c r="C78" s="218" t="s">
        <v>299</v>
      </c>
      <c r="D78" s="188">
        <v>160</v>
      </c>
      <c r="E78" s="189">
        <v>160</v>
      </c>
    </row>
    <row r="79" spans="1:5">
      <c r="A79" s="42" t="s">
        <v>97</v>
      </c>
      <c r="B79" s="42" t="s">
        <v>131</v>
      </c>
      <c r="C79" s="192">
        <v>200</v>
      </c>
      <c r="D79" s="193">
        <v>130</v>
      </c>
      <c r="E79" s="194">
        <v>130</v>
      </c>
    </row>
    <row r="80" spans="1:5">
      <c r="A80" s="33" t="s">
        <v>55</v>
      </c>
      <c r="B80" s="27" t="s">
        <v>132</v>
      </c>
      <c r="C80" s="218" t="s">
        <v>299</v>
      </c>
      <c r="D80" s="188">
        <v>160</v>
      </c>
      <c r="E80" s="189">
        <v>160</v>
      </c>
    </row>
    <row r="81" spans="1:5">
      <c r="A81" s="33" t="s">
        <v>55</v>
      </c>
      <c r="B81" s="27" t="s">
        <v>133</v>
      </c>
      <c r="C81" s="218" t="s">
        <v>299</v>
      </c>
      <c r="D81" s="188">
        <v>160</v>
      </c>
      <c r="E81" s="189">
        <v>160</v>
      </c>
    </row>
    <row r="82" spans="1:5">
      <c r="A82" s="33" t="s">
        <v>55</v>
      </c>
      <c r="B82" s="33" t="s">
        <v>40</v>
      </c>
      <c r="C82" s="218" t="s">
        <v>299</v>
      </c>
      <c r="D82" s="188">
        <v>160</v>
      </c>
      <c r="E82" s="189">
        <v>160</v>
      </c>
    </row>
    <row r="83" spans="1:5">
      <c r="A83" s="33" t="s">
        <v>55</v>
      </c>
      <c r="B83" s="27" t="s">
        <v>134</v>
      </c>
      <c r="C83" s="218" t="s">
        <v>299</v>
      </c>
      <c r="D83" s="188">
        <v>160</v>
      </c>
      <c r="E83" s="189">
        <v>160</v>
      </c>
    </row>
    <row r="84" spans="1:5">
      <c r="A84" s="33" t="s">
        <v>55</v>
      </c>
      <c r="B84" s="27" t="s">
        <v>135</v>
      </c>
      <c r="C84" s="218" t="s">
        <v>299</v>
      </c>
      <c r="D84" s="188">
        <v>160</v>
      </c>
      <c r="E84" s="189">
        <v>160</v>
      </c>
    </row>
    <row r="85" spans="1:5">
      <c r="A85" s="42" t="s">
        <v>97</v>
      </c>
      <c r="B85" s="42" t="s">
        <v>136</v>
      </c>
      <c r="C85" s="192">
        <v>200</v>
      </c>
      <c r="D85" s="193">
        <v>130</v>
      </c>
      <c r="E85" s="194">
        <v>130</v>
      </c>
    </row>
    <row r="86" spans="1:5">
      <c r="A86" s="33" t="s">
        <v>55</v>
      </c>
      <c r="B86" s="27" t="s">
        <v>137</v>
      </c>
      <c r="C86" s="218" t="s">
        <v>299</v>
      </c>
      <c r="D86" s="188">
        <v>160</v>
      </c>
      <c r="E86" s="189">
        <v>160</v>
      </c>
    </row>
    <row r="87" spans="1:5">
      <c r="A87" s="41" t="s">
        <v>50</v>
      </c>
      <c r="B87" s="41" t="s">
        <v>138</v>
      </c>
      <c r="C87" s="190">
        <v>185</v>
      </c>
      <c r="D87" s="191">
        <v>130</v>
      </c>
      <c r="E87" s="191">
        <v>130</v>
      </c>
    </row>
    <row r="88" spans="1:5">
      <c r="A88" s="33" t="s">
        <v>55</v>
      </c>
      <c r="B88" s="27" t="s">
        <v>139</v>
      </c>
      <c r="C88" s="218" t="s">
        <v>299</v>
      </c>
      <c r="D88" s="188">
        <v>160</v>
      </c>
      <c r="E88" s="189">
        <v>160</v>
      </c>
    </row>
    <row r="89" spans="1:5">
      <c r="A89" s="33" t="s">
        <v>55</v>
      </c>
      <c r="B89" s="27" t="s">
        <v>140</v>
      </c>
      <c r="C89" s="218" t="s">
        <v>299</v>
      </c>
      <c r="D89" s="188">
        <v>160</v>
      </c>
      <c r="E89" s="189">
        <v>160</v>
      </c>
    </row>
    <row r="90" spans="1:5">
      <c r="A90" s="33" t="s">
        <v>55</v>
      </c>
      <c r="B90" s="27" t="s">
        <v>141</v>
      </c>
      <c r="C90" s="218" t="s">
        <v>299</v>
      </c>
      <c r="D90" s="188">
        <v>160</v>
      </c>
      <c r="E90" s="189">
        <v>160</v>
      </c>
    </row>
    <row r="91" spans="1:5">
      <c r="A91" s="33" t="s">
        <v>55</v>
      </c>
      <c r="B91" s="27" t="s">
        <v>142</v>
      </c>
      <c r="C91" s="218" t="s">
        <v>299</v>
      </c>
      <c r="D91" s="188">
        <v>160</v>
      </c>
      <c r="E91" s="189">
        <v>160</v>
      </c>
    </row>
    <row r="92" spans="1:5">
      <c r="A92" s="33" t="s">
        <v>55</v>
      </c>
      <c r="B92" s="27" t="s">
        <v>143</v>
      </c>
      <c r="C92" s="218" t="s">
        <v>299</v>
      </c>
      <c r="D92" s="188">
        <v>160</v>
      </c>
      <c r="E92" s="189">
        <v>160</v>
      </c>
    </row>
    <row r="93" spans="1:5">
      <c r="A93" s="33" t="s">
        <v>55</v>
      </c>
      <c r="B93" s="27" t="s">
        <v>144</v>
      </c>
      <c r="C93" s="218" t="s">
        <v>299</v>
      </c>
      <c r="D93" s="188">
        <v>160</v>
      </c>
      <c r="E93" s="189">
        <v>160</v>
      </c>
    </row>
    <row r="94" spans="1:5">
      <c r="A94" s="42" t="s">
        <v>97</v>
      </c>
      <c r="B94" s="42" t="s">
        <v>145</v>
      </c>
      <c r="C94" s="192">
        <v>200</v>
      </c>
      <c r="D94" s="193">
        <v>130</v>
      </c>
      <c r="E94" s="194">
        <v>130</v>
      </c>
    </row>
    <row r="95" spans="1:5">
      <c r="A95" s="41" t="s">
        <v>50</v>
      </c>
      <c r="B95" s="41" t="s">
        <v>146</v>
      </c>
      <c r="C95" s="190">
        <v>185</v>
      </c>
      <c r="D95" s="191">
        <v>130</v>
      </c>
      <c r="E95" s="191">
        <v>130</v>
      </c>
    </row>
    <row r="96" spans="1:5">
      <c r="A96" s="39" t="s">
        <v>48</v>
      </c>
      <c r="B96" s="40" t="s">
        <v>147</v>
      </c>
      <c r="C96" s="234">
        <v>190</v>
      </c>
      <c r="D96" s="187">
        <v>165</v>
      </c>
      <c r="E96" s="186">
        <v>165</v>
      </c>
    </row>
    <row r="97" spans="1:5">
      <c r="A97" s="33" t="s">
        <v>55</v>
      </c>
      <c r="B97" s="27" t="s">
        <v>148</v>
      </c>
      <c r="C97" s="218" t="s">
        <v>299</v>
      </c>
      <c r="D97" s="188">
        <v>160</v>
      </c>
      <c r="E97" s="189">
        <v>160</v>
      </c>
    </row>
    <row r="98" spans="1:5">
      <c r="A98" s="33" t="s">
        <v>55</v>
      </c>
      <c r="B98" s="27" t="s">
        <v>149</v>
      </c>
      <c r="C98" s="218" t="s">
        <v>299</v>
      </c>
      <c r="D98" s="188">
        <v>160</v>
      </c>
      <c r="E98" s="189">
        <v>160</v>
      </c>
    </row>
    <row r="99" spans="1:5">
      <c r="A99" s="33" t="s">
        <v>55</v>
      </c>
      <c r="B99" s="27" t="s">
        <v>150</v>
      </c>
      <c r="C99" s="218" t="s">
        <v>299</v>
      </c>
      <c r="D99" s="188">
        <v>160</v>
      </c>
      <c r="E99" s="189">
        <v>160</v>
      </c>
    </row>
    <row r="100" spans="1:5">
      <c r="A100" s="33" t="s">
        <v>55</v>
      </c>
      <c r="B100" s="27" t="s">
        <v>151</v>
      </c>
      <c r="C100" s="218" t="s">
        <v>299</v>
      </c>
      <c r="D100" s="188">
        <v>160</v>
      </c>
      <c r="E100" s="189">
        <v>160</v>
      </c>
    </row>
    <row r="101" spans="1:5">
      <c r="A101" s="41" t="s">
        <v>50</v>
      </c>
      <c r="B101" s="41" t="s">
        <v>152</v>
      </c>
      <c r="C101" s="190">
        <v>185</v>
      </c>
      <c r="D101" s="191">
        <v>130</v>
      </c>
      <c r="E101" s="191">
        <v>130</v>
      </c>
    </row>
    <row r="102" spans="1:5">
      <c r="A102" s="41" t="s">
        <v>50</v>
      </c>
      <c r="B102" s="41" t="s">
        <v>153</v>
      </c>
      <c r="C102" s="190">
        <v>185</v>
      </c>
      <c r="D102" s="191">
        <v>130</v>
      </c>
      <c r="E102" s="191">
        <v>130</v>
      </c>
    </row>
    <row r="103" spans="1:5">
      <c r="A103" s="33" t="s">
        <v>55</v>
      </c>
      <c r="B103" s="27" t="s">
        <v>154</v>
      </c>
      <c r="C103" s="218" t="s">
        <v>299</v>
      </c>
      <c r="D103" s="188">
        <v>160</v>
      </c>
      <c r="E103" s="189">
        <v>160</v>
      </c>
    </row>
    <row r="104" spans="1:5">
      <c r="A104" s="33" t="s">
        <v>55</v>
      </c>
      <c r="B104" s="27" t="s">
        <v>155</v>
      </c>
      <c r="C104" s="218" t="s">
        <v>299</v>
      </c>
      <c r="D104" s="188">
        <v>160</v>
      </c>
      <c r="E104" s="189">
        <v>160</v>
      </c>
    </row>
    <row r="105" spans="1:5">
      <c r="A105" s="39" t="s">
        <v>48</v>
      </c>
      <c r="B105" s="40" t="s">
        <v>156</v>
      </c>
      <c r="C105" s="234">
        <v>190</v>
      </c>
      <c r="D105" s="187">
        <v>165</v>
      </c>
      <c r="E105" s="186">
        <v>165</v>
      </c>
    </row>
    <row r="106" spans="1:5">
      <c r="A106" s="33" t="s">
        <v>55</v>
      </c>
      <c r="B106" s="27" t="s">
        <v>157</v>
      </c>
      <c r="C106" s="218" t="s">
        <v>299</v>
      </c>
      <c r="D106" s="188">
        <v>160</v>
      </c>
      <c r="E106" s="189">
        <v>160</v>
      </c>
    </row>
    <row r="107" spans="1:5">
      <c r="A107" s="33" t="s">
        <v>55</v>
      </c>
      <c r="B107" s="27" t="s">
        <v>158</v>
      </c>
      <c r="C107" s="218" t="s">
        <v>299</v>
      </c>
      <c r="D107" s="188">
        <v>160</v>
      </c>
      <c r="E107" s="189">
        <v>160</v>
      </c>
    </row>
    <row r="108" spans="1:5">
      <c r="A108" s="39" t="s">
        <v>48</v>
      </c>
      <c r="B108" s="40" t="s">
        <v>49</v>
      </c>
      <c r="C108" s="234">
        <v>190</v>
      </c>
      <c r="D108" s="187">
        <v>165</v>
      </c>
      <c r="E108" s="186">
        <v>165</v>
      </c>
    </row>
    <row r="109" spans="1:5">
      <c r="A109" s="33" t="s">
        <v>55</v>
      </c>
      <c r="B109" s="27" t="s">
        <v>159</v>
      </c>
      <c r="C109" s="218" t="s">
        <v>299</v>
      </c>
      <c r="D109" s="188">
        <v>160</v>
      </c>
      <c r="E109" s="189">
        <v>160</v>
      </c>
    </row>
    <row r="110" spans="1:5">
      <c r="A110" s="33" t="s">
        <v>55</v>
      </c>
      <c r="B110" s="27" t="s">
        <v>160</v>
      </c>
      <c r="C110" s="218" t="s">
        <v>299</v>
      </c>
      <c r="D110" s="188">
        <v>160</v>
      </c>
      <c r="E110" s="189">
        <v>160</v>
      </c>
    </row>
    <row r="111" spans="1:5">
      <c r="A111" s="33" t="s">
        <v>55</v>
      </c>
      <c r="B111" s="27" t="s">
        <v>161</v>
      </c>
      <c r="C111" s="218" t="s">
        <v>299</v>
      </c>
      <c r="D111" s="188">
        <v>160</v>
      </c>
      <c r="E111" s="189">
        <v>160</v>
      </c>
    </row>
    <row r="112" spans="1:5">
      <c r="A112" s="33" t="s">
        <v>55</v>
      </c>
      <c r="B112" s="27" t="s">
        <v>162</v>
      </c>
      <c r="C112" s="218" t="s">
        <v>299</v>
      </c>
      <c r="D112" s="188">
        <v>160</v>
      </c>
      <c r="E112" s="189">
        <v>160</v>
      </c>
    </row>
    <row r="113" spans="1:10">
      <c r="A113" s="33" t="s">
        <v>55</v>
      </c>
      <c r="B113" s="27" t="s">
        <v>163</v>
      </c>
      <c r="C113" s="218" t="s">
        <v>299</v>
      </c>
      <c r="D113" s="188">
        <v>160</v>
      </c>
      <c r="E113" s="189">
        <v>160</v>
      </c>
      <c r="I113" s="195"/>
      <c r="J113" s="196"/>
    </row>
    <row r="114" spans="1:10">
      <c r="A114" s="33" t="s">
        <v>55</v>
      </c>
      <c r="B114" s="27" t="s">
        <v>164</v>
      </c>
      <c r="C114" s="218" t="s">
        <v>299</v>
      </c>
      <c r="D114" s="188">
        <v>160</v>
      </c>
      <c r="E114" s="189">
        <v>160</v>
      </c>
    </row>
    <row r="115" spans="1:10">
      <c r="A115" s="41" t="s">
        <v>50</v>
      </c>
      <c r="B115" s="41" t="s">
        <v>51</v>
      </c>
      <c r="C115" s="190">
        <v>185</v>
      </c>
      <c r="D115" s="191">
        <v>130</v>
      </c>
      <c r="E115" s="191">
        <v>130</v>
      </c>
    </row>
    <row r="116" spans="1:10">
      <c r="A116" s="38" t="s">
        <v>53</v>
      </c>
      <c r="B116" s="38" t="s">
        <v>165</v>
      </c>
      <c r="C116" s="232">
        <v>130</v>
      </c>
      <c r="D116" s="233">
        <v>150</v>
      </c>
      <c r="E116" s="232">
        <v>150</v>
      </c>
    </row>
    <row r="117" spans="1:10">
      <c r="A117" s="41" t="s">
        <v>50</v>
      </c>
      <c r="B117" s="41" t="s">
        <v>166</v>
      </c>
      <c r="C117" s="190">
        <v>185</v>
      </c>
      <c r="D117" s="191">
        <v>130</v>
      </c>
      <c r="E117" s="191">
        <v>130</v>
      </c>
    </row>
    <row r="118" spans="1:10">
      <c r="A118" s="33" t="s">
        <v>55</v>
      </c>
      <c r="B118" s="27" t="s">
        <v>167</v>
      </c>
      <c r="C118" s="218" t="s">
        <v>299</v>
      </c>
      <c r="D118" s="188">
        <v>160</v>
      </c>
      <c r="E118" s="189">
        <v>160</v>
      </c>
    </row>
    <row r="119" spans="1:10">
      <c r="A119" s="38" t="s">
        <v>53</v>
      </c>
      <c r="B119" s="38" t="s">
        <v>168</v>
      </c>
      <c r="C119" s="232">
        <v>130</v>
      </c>
      <c r="D119" s="233">
        <v>150</v>
      </c>
      <c r="E119" s="232">
        <v>150</v>
      </c>
    </row>
    <row r="120" spans="1:10">
      <c r="A120" s="33" t="s">
        <v>55</v>
      </c>
      <c r="B120" s="27" t="s">
        <v>170</v>
      </c>
      <c r="C120" s="218" t="s">
        <v>299</v>
      </c>
      <c r="D120" s="188">
        <v>160</v>
      </c>
      <c r="E120" s="189">
        <v>160</v>
      </c>
    </row>
    <row r="121" spans="1:10">
      <c r="A121" s="231" t="s">
        <v>106</v>
      </c>
      <c r="B121" s="227" t="s">
        <v>171</v>
      </c>
      <c r="C121" s="228">
        <v>200</v>
      </c>
      <c r="D121" s="229" t="s">
        <v>299</v>
      </c>
      <c r="E121" s="230" t="s">
        <v>299</v>
      </c>
    </row>
    <row r="122" spans="1:10">
      <c r="A122" s="39" t="s">
        <v>48</v>
      </c>
      <c r="B122" s="40" t="s">
        <v>172</v>
      </c>
      <c r="C122" s="234">
        <v>190</v>
      </c>
      <c r="D122" s="187">
        <v>165</v>
      </c>
      <c r="E122" s="186">
        <v>165</v>
      </c>
    </row>
    <row r="123" spans="1:10">
      <c r="A123" s="39" t="s">
        <v>48</v>
      </c>
      <c r="B123" s="39" t="s">
        <v>173</v>
      </c>
      <c r="C123" s="234">
        <v>190</v>
      </c>
      <c r="D123" s="187">
        <v>165</v>
      </c>
      <c r="E123" s="235">
        <v>165</v>
      </c>
    </row>
    <row r="124" spans="1:10" s="33" customFormat="1">
      <c r="A124" s="33" t="s">
        <v>55</v>
      </c>
      <c r="B124" s="27" t="s">
        <v>174</v>
      </c>
      <c r="C124" s="218" t="s">
        <v>299</v>
      </c>
      <c r="D124" s="188">
        <v>160</v>
      </c>
      <c r="E124" s="189">
        <v>160</v>
      </c>
    </row>
    <row r="125" spans="1:10">
      <c r="A125" s="33" t="s">
        <v>55</v>
      </c>
      <c r="B125" s="27" t="s">
        <v>175</v>
      </c>
      <c r="C125" s="236" t="s">
        <v>299</v>
      </c>
      <c r="D125" s="188">
        <v>160</v>
      </c>
      <c r="E125" s="237">
        <v>160</v>
      </c>
    </row>
    <row r="126" spans="1:10">
      <c r="A126" s="37" t="s">
        <v>53</v>
      </c>
      <c r="B126" s="38" t="s">
        <v>176</v>
      </c>
      <c r="C126" s="232">
        <v>130</v>
      </c>
      <c r="D126" s="233">
        <v>150</v>
      </c>
      <c r="E126" s="232">
        <v>150</v>
      </c>
    </row>
    <row r="127" spans="1:10">
      <c r="A127" s="33" t="s">
        <v>55</v>
      </c>
      <c r="B127" s="27" t="s">
        <v>177</v>
      </c>
      <c r="C127" s="218" t="s">
        <v>299</v>
      </c>
      <c r="D127" s="188">
        <v>160</v>
      </c>
      <c r="E127" s="189">
        <v>160</v>
      </c>
    </row>
    <row r="128" spans="1:10">
      <c r="A128" s="33" t="s">
        <v>55</v>
      </c>
      <c r="B128" s="27" t="s">
        <v>178</v>
      </c>
      <c r="C128" s="218" t="s">
        <v>299</v>
      </c>
      <c r="D128" s="188">
        <v>160</v>
      </c>
      <c r="E128" s="189">
        <v>160</v>
      </c>
    </row>
    <row r="129" spans="1:10">
      <c r="A129" s="33" t="s">
        <v>55</v>
      </c>
      <c r="B129" s="27" t="s">
        <v>179</v>
      </c>
      <c r="C129" s="218" t="s">
        <v>299</v>
      </c>
      <c r="D129" s="188">
        <v>160</v>
      </c>
      <c r="E129" s="189">
        <v>160</v>
      </c>
    </row>
    <row r="130" spans="1:10">
      <c r="A130" s="33" t="s">
        <v>55</v>
      </c>
      <c r="B130" s="27" t="s">
        <v>180</v>
      </c>
      <c r="C130" s="218" t="s">
        <v>299</v>
      </c>
      <c r="D130" s="188">
        <v>160</v>
      </c>
      <c r="E130" s="189">
        <v>160</v>
      </c>
    </row>
    <row r="131" spans="1:10">
      <c r="A131" s="33" t="s">
        <v>55</v>
      </c>
      <c r="B131" s="27" t="s">
        <v>181</v>
      </c>
      <c r="C131" s="218" t="s">
        <v>299</v>
      </c>
      <c r="D131" s="188">
        <v>160</v>
      </c>
      <c r="E131" s="189">
        <v>160</v>
      </c>
    </row>
    <row r="132" spans="1:10">
      <c r="A132" s="181" t="s">
        <v>53</v>
      </c>
      <c r="B132" s="38" t="s">
        <v>182</v>
      </c>
      <c r="C132" s="232">
        <v>130</v>
      </c>
      <c r="D132" s="233">
        <v>150</v>
      </c>
      <c r="E132" s="232">
        <v>150</v>
      </c>
    </row>
    <row r="133" spans="1:10">
      <c r="A133" s="33" t="s">
        <v>55</v>
      </c>
      <c r="B133" s="27" t="s">
        <v>183</v>
      </c>
      <c r="C133" s="218" t="s">
        <v>299</v>
      </c>
      <c r="D133" s="188">
        <v>160</v>
      </c>
      <c r="E133" s="189">
        <v>160</v>
      </c>
    </row>
    <row r="134" spans="1:10">
      <c r="A134" s="33" t="s">
        <v>55</v>
      </c>
      <c r="B134" s="27" t="s">
        <v>184</v>
      </c>
      <c r="C134" s="218" t="s">
        <v>299</v>
      </c>
      <c r="D134" s="188">
        <v>160</v>
      </c>
      <c r="E134" s="189">
        <v>160</v>
      </c>
    </row>
    <row r="135" spans="1:10">
      <c r="A135" s="33" t="s">
        <v>55</v>
      </c>
      <c r="B135" s="27" t="s">
        <v>185</v>
      </c>
      <c r="C135" s="218" t="s">
        <v>299</v>
      </c>
      <c r="D135" s="188">
        <v>160</v>
      </c>
      <c r="E135" s="189">
        <v>160</v>
      </c>
    </row>
    <row r="136" spans="1:10">
      <c r="A136" s="39" t="s">
        <v>48</v>
      </c>
      <c r="B136" s="40" t="s">
        <v>186</v>
      </c>
      <c r="C136" s="234">
        <v>190</v>
      </c>
      <c r="D136" s="187">
        <v>165</v>
      </c>
      <c r="E136" s="186">
        <v>165</v>
      </c>
    </row>
    <row r="137" spans="1:10">
      <c r="A137" s="33" t="s">
        <v>55</v>
      </c>
      <c r="B137" s="27" t="s">
        <v>187</v>
      </c>
      <c r="C137" s="218" t="s">
        <v>299</v>
      </c>
      <c r="D137" s="188">
        <v>160</v>
      </c>
      <c r="E137" s="189">
        <v>160</v>
      </c>
    </row>
    <row r="138" spans="1:10">
      <c r="A138" s="41" t="s">
        <v>50</v>
      </c>
      <c r="B138" s="41" t="s">
        <v>188</v>
      </c>
      <c r="C138" s="190">
        <v>185</v>
      </c>
      <c r="D138" s="191">
        <v>130</v>
      </c>
      <c r="E138" s="191">
        <v>130</v>
      </c>
    </row>
    <row r="139" spans="1:10">
      <c r="A139" s="33" t="s">
        <v>55</v>
      </c>
      <c r="B139" s="27" t="s">
        <v>189</v>
      </c>
      <c r="C139" s="218" t="s">
        <v>299</v>
      </c>
      <c r="D139" s="188">
        <v>160</v>
      </c>
      <c r="E139" s="189">
        <v>160</v>
      </c>
    </row>
    <row r="140" spans="1:10">
      <c r="A140" s="33" t="s">
        <v>55</v>
      </c>
      <c r="B140" s="27" t="s">
        <v>190</v>
      </c>
      <c r="C140" s="218" t="s">
        <v>299</v>
      </c>
      <c r="D140" s="188">
        <v>160</v>
      </c>
      <c r="E140" s="189">
        <v>160</v>
      </c>
    </row>
    <row r="141" spans="1:10">
      <c r="A141" s="33" t="s">
        <v>55</v>
      </c>
      <c r="B141" s="27" t="s">
        <v>191</v>
      </c>
      <c r="C141" s="218" t="s">
        <v>299</v>
      </c>
      <c r="D141" s="188">
        <v>160</v>
      </c>
      <c r="E141" s="189">
        <v>160</v>
      </c>
    </row>
    <row r="142" spans="1:10">
      <c r="A142" s="33" t="s">
        <v>55</v>
      </c>
      <c r="B142" s="27" t="s">
        <v>192</v>
      </c>
      <c r="C142" s="218" t="s">
        <v>299</v>
      </c>
      <c r="D142" s="188">
        <v>160</v>
      </c>
      <c r="E142" s="189">
        <v>160</v>
      </c>
    </row>
    <row r="143" spans="1:10">
      <c r="A143" s="33" t="s">
        <v>55</v>
      </c>
      <c r="B143" s="27" t="s">
        <v>193</v>
      </c>
      <c r="C143" s="218" t="s">
        <v>299</v>
      </c>
      <c r="D143" s="188">
        <v>160</v>
      </c>
      <c r="E143" s="189">
        <v>160</v>
      </c>
    </row>
    <row r="144" spans="1:10">
      <c r="A144" s="33" t="s">
        <v>55</v>
      </c>
      <c r="B144" s="27" t="s">
        <v>194</v>
      </c>
      <c r="C144" s="218" t="s">
        <v>299</v>
      </c>
      <c r="D144" s="188">
        <v>160</v>
      </c>
      <c r="E144" s="189">
        <v>160</v>
      </c>
      <c r="I144" s="1"/>
      <c r="J144" s="1"/>
    </row>
    <row r="145" spans="1:5">
      <c r="A145" s="33" t="s">
        <v>55</v>
      </c>
      <c r="B145" s="27" t="s">
        <v>195</v>
      </c>
      <c r="C145" s="218" t="s">
        <v>299</v>
      </c>
      <c r="D145" s="188">
        <v>160</v>
      </c>
      <c r="E145" s="189">
        <v>160</v>
      </c>
    </row>
    <row r="146" spans="1:5">
      <c r="A146" s="39" t="s">
        <v>48</v>
      </c>
      <c r="B146" s="40" t="s">
        <v>196</v>
      </c>
      <c r="C146" s="234">
        <v>190</v>
      </c>
      <c r="D146" s="187">
        <v>165</v>
      </c>
      <c r="E146" s="186">
        <v>165</v>
      </c>
    </row>
    <row r="147" spans="1:5">
      <c r="A147" s="33" t="s">
        <v>55</v>
      </c>
      <c r="B147" s="27" t="s">
        <v>0</v>
      </c>
      <c r="C147" s="218" t="s">
        <v>299</v>
      </c>
      <c r="D147" s="188">
        <v>160</v>
      </c>
      <c r="E147" s="189">
        <v>160</v>
      </c>
    </row>
    <row r="148" spans="1:5">
      <c r="A148" s="33" t="s">
        <v>55</v>
      </c>
      <c r="B148" s="27" t="s">
        <v>1</v>
      </c>
      <c r="C148" s="218" t="s">
        <v>299</v>
      </c>
      <c r="D148" s="188">
        <v>160</v>
      </c>
      <c r="E148" s="189">
        <v>160</v>
      </c>
    </row>
    <row r="149" spans="1:5">
      <c r="A149" s="39" t="s">
        <v>48</v>
      </c>
      <c r="B149" s="40" t="s">
        <v>2</v>
      </c>
      <c r="C149" s="234">
        <v>190</v>
      </c>
      <c r="D149" s="187">
        <v>165</v>
      </c>
      <c r="E149" s="186">
        <v>165</v>
      </c>
    </row>
    <row r="150" spans="1:5">
      <c r="A150" s="33" t="s">
        <v>55</v>
      </c>
      <c r="B150" s="27" t="s">
        <v>3</v>
      </c>
      <c r="C150" s="218" t="s">
        <v>299</v>
      </c>
      <c r="D150" s="188">
        <v>160</v>
      </c>
      <c r="E150" s="189">
        <v>160</v>
      </c>
    </row>
    <row r="151" spans="1:5">
      <c r="A151" s="33" t="s">
        <v>55</v>
      </c>
      <c r="B151" s="27" t="s">
        <v>4</v>
      </c>
      <c r="C151" s="218" t="s">
        <v>299</v>
      </c>
      <c r="D151" s="188">
        <v>160</v>
      </c>
      <c r="E151" s="189">
        <v>160</v>
      </c>
    </row>
    <row r="152" spans="1:5">
      <c r="A152" s="33" t="s">
        <v>55</v>
      </c>
      <c r="B152" s="27" t="s">
        <v>5</v>
      </c>
      <c r="C152" s="218" t="s">
        <v>299</v>
      </c>
      <c r="D152" s="188">
        <v>160</v>
      </c>
      <c r="E152" s="189">
        <v>160</v>
      </c>
    </row>
    <row r="153" spans="1:5">
      <c r="A153" s="33" t="s">
        <v>55</v>
      </c>
      <c r="B153" s="27" t="s">
        <v>6</v>
      </c>
      <c r="C153" s="218" t="s">
        <v>299</v>
      </c>
      <c r="D153" s="188">
        <v>160</v>
      </c>
      <c r="E153" s="189">
        <v>160</v>
      </c>
    </row>
    <row r="154" spans="1:5">
      <c r="A154" s="42" t="s">
        <v>97</v>
      </c>
      <c r="B154" s="42" t="s">
        <v>7</v>
      </c>
      <c r="C154" s="192">
        <v>200</v>
      </c>
      <c r="D154" s="193">
        <v>130</v>
      </c>
      <c r="E154" s="194">
        <v>130</v>
      </c>
    </row>
    <row r="155" spans="1:5">
      <c r="A155" s="41" t="s">
        <v>50</v>
      </c>
      <c r="B155" s="41" t="s">
        <v>8</v>
      </c>
      <c r="C155" s="190">
        <v>185</v>
      </c>
      <c r="D155" s="191">
        <v>130</v>
      </c>
      <c r="E155" s="191">
        <v>130</v>
      </c>
    </row>
    <row r="156" spans="1:5">
      <c r="A156" s="33" t="s">
        <v>55</v>
      </c>
      <c r="B156" s="27" t="s">
        <v>9</v>
      </c>
      <c r="C156" s="218" t="s">
        <v>299</v>
      </c>
      <c r="D156" s="188">
        <v>160</v>
      </c>
      <c r="E156" s="189">
        <v>160</v>
      </c>
    </row>
    <row r="157" spans="1:5">
      <c r="A157" s="41" t="s">
        <v>50</v>
      </c>
      <c r="B157" s="41" t="s">
        <v>232</v>
      </c>
      <c r="C157" s="190">
        <v>185</v>
      </c>
      <c r="D157" s="191">
        <v>130</v>
      </c>
      <c r="E157" s="191">
        <v>130</v>
      </c>
    </row>
    <row r="158" spans="1:5">
      <c r="A158" s="33" t="s">
        <v>55</v>
      </c>
      <c r="B158" s="27" t="s">
        <v>10</v>
      </c>
      <c r="C158" s="218" t="s">
        <v>299</v>
      </c>
      <c r="D158" s="188">
        <v>160</v>
      </c>
      <c r="E158" s="189">
        <v>160</v>
      </c>
    </row>
    <row r="159" spans="1:5">
      <c r="A159" s="38" t="s">
        <v>53</v>
      </c>
      <c r="B159" s="38" t="s">
        <v>11</v>
      </c>
      <c r="C159" s="232">
        <v>130</v>
      </c>
      <c r="D159" s="233">
        <v>150</v>
      </c>
      <c r="E159" s="232">
        <v>150</v>
      </c>
    </row>
    <row r="160" spans="1:5">
      <c r="A160" s="42" t="s">
        <v>97</v>
      </c>
      <c r="B160" s="42" t="s">
        <v>12</v>
      </c>
      <c r="C160" s="192">
        <v>200</v>
      </c>
      <c r="D160" s="193">
        <v>130</v>
      </c>
      <c r="E160" s="194">
        <v>130</v>
      </c>
    </row>
    <row r="161" spans="1:5">
      <c r="A161" s="33" t="s">
        <v>55</v>
      </c>
      <c r="B161" s="27" t="s">
        <v>13</v>
      </c>
      <c r="C161" s="218" t="s">
        <v>299</v>
      </c>
      <c r="D161" s="188">
        <v>160</v>
      </c>
      <c r="E161" s="189">
        <v>160</v>
      </c>
    </row>
    <row r="162" spans="1:5">
      <c r="A162" s="41" t="s">
        <v>50</v>
      </c>
      <c r="B162" s="41" t="s">
        <v>14</v>
      </c>
      <c r="C162" s="190">
        <v>185</v>
      </c>
      <c r="D162" s="191">
        <v>130</v>
      </c>
      <c r="E162" s="191">
        <v>130</v>
      </c>
    </row>
    <row r="163" spans="1:5">
      <c r="A163" s="33" t="s">
        <v>55</v>
      </c>
      <c r="B163" s="27" t="s">
        <v>15</v>
      </c>
      <c r="C163" s="218" t="s">
        <v>299</v>
      </c>
      <c r="D163" s="188">
        <v>160</v>
      </c>
      <c r="E163" s="189">
        <v>160</v>
      </c>
    </row>
    <row r="164" spans="1:5">
      <c r="A164" s="33" t="s">
        <v>55</v>
      </c>
      <c r="B164" s="27" t="s">
        <v>16</v>
      </c>
      <c r="C164" s="218" t="s">
        <v>299</v>
      </c>
      <c r="D164" s="188">
        <v>160</v>
      </c>
      <c r="E164" s="189">
        <v>160</v>
      </c>
    </row>
    <row r="165" spans="1:5">
      <c r="A165" s="179" t="s">
        <v>97</v>
      </c>
      <c r="B165" s="42" t="s">
        <v>17</v>
      </c>
      <c r="C165" s="192">
        <v>200</v>
      </c>
      <c r="D165" s="193">
        <v>130</v>
      </c>
      <c r="E165" s="194">
        <v>130</v>
      </c>
    </row>
    <row r="166" spans="1:5">
      <c r="A166" s="33" t="s">
        <v>55</v>
      </c>
      <c r="B166" s="27" t="s">
        <v>18</v>
      </c>
      <c r="C166" s="218" t="s">
        <v>299</v>
      </c>
      <c r="D166" s="188">
        <v>160</v>
      </c>
      <c r="E166" s="189">
        <v>160</v>
      </c>
    </row>
    <row r="167" spans="1:5">
      <c r="A167" s="41" t="s">
        <v>50</v>
      </c>
      <c r="B167" s="41" t="s">
        <v>19</v>
      </c>
      <c r="C167" s="190">
        <v>185</v>
      </c>
      <c r="D167" s="191">
        <v>130</v>
      </c>
      <c r="E167" s="191">
        <v>130</v>
      </c>
    </row>
    <row r="168" spans="1:5">
      <c r="A168" s="33" t="s">
        <v>55</v>
      </c>
      <c r="B168" s="27" t="s">
        <v>20</v>
      </c>
      <c r="C168" s="218" t="s">
        <v>299</v>
      </c>
      <c r="D168" s="188">
        <v>160</v>
      </c>
      <c r="E168" s="189">
        <v>160</v>
      </c>
    </row>
    <row r="169" spans="1:5">
      <c r="A169" s="39" t="s">
        <v>48</v>
      </c>
      <c r="B169" s="40" t="s">
        <v>21</v>
      </c>
      <c r="C169" s="234">
        <v>190</v>
      </c>
      <c r="D169" s="187">
        <v>165</v>
      </c>
      <c r="E169" s="186">
        <v>165</v>
      </c>
    </row>
    <row r="170" spans="1:5">
      <c r="A170" s="33" t="s">
        <v>55</v>
      </c>
      <c r="B170" s="27" t="s">
        <v>22</v>
      </c>
      <c r="C170" s="218" t="s">
        <v>299</v>
      </c>
      <c r="D170" s="188">
        <v>160</v>
      </c>
      <c r="E170" s="189">
        <v>160</v>
      </c>
    </row>
    <row r="171" spans="1:5">
      <c r="A171" s="33" t="s">
        <v>55</v>
      </c>
      <c r="B171" s="27" t="s">
        <v>23</v>
      </c>
      <c r="C171" s="218" t="s">
        <v>299</v>
      </c>
      <c r="D171" s="188">
        <v>160</v>
      </c>
      <c r="E171" s="189">
        <v>160</v>
      </c>
    </row>
    <row r="172" spans="1:5">
      <c r="A172" s="33" t="s">
        <v>55</v>
      </c>
      <c r="B172" s="27" t="s">
        <v>24</v>
      </c>
      <c r="C172" s="218" t="s">
        <v>299</v>
      </c>
      <c r="D172" s="188">
        <v>160</v>
      </c>
      <c r="E172" s="189">
        <v>160</v>
      </c>
    </row>
    <row r="173" spans="1:5">
      <c r="A173" s="33" t="s">
        <v>55</v>
      </c>
      <c r="B173" s="27" t="s">
        <v>25</v>
      </c>
      <c r="C173" s="218" t="s">
        <v>299</v>
      </c>
      <c r="D173" s="188">
        <v>160</v>
      </c>
      <c r="E173" s="189">
        <v>160</v>
      </c>
    </row>
    <row r="174" spans="1:5">
      <c r="A174" s="42" t="s">
        <v>97</v>
      </c>
      <c r="B174" s="42" t="s">
        <v>26</v>
      </c>
      <c r="C174" s="192">
        <v>200</v>
      </c>
      <c r="D174" s="193">
        <v>130</v>
      </c>
      <c r="E174" s="194">
        <v>130</v>
      </c>
    </row>
    <row r="175" spans="1:5">
      <c r="A175" s="33" t="s">
        <v>55</v>
      </c>
      <c r="B175" s="27" t="s">
        <v>27</v>
      </c>
      <c r="C175" s="218" t="s">
        <v>299</v>
      </c>
      <c r="D175" s="188">
        <v>160</v>
      </c>
      <c r="E175" s="189">
        <v>160</v>
      </c>
    </row>
    <row r="176" spans="1:5">
      <c r="A176" s="41" t="s">
        <v>50</v>
      </c>
      <c r="B176" s="41" t="s">
        <v>28</v>
      </c>
      <c r="C176" s="190">
        <v>185</v>
      </c>
      <c r="D176" s="191">
        <v>130</v>
      </c>
      <c r="E176" s="191">
        <v>130</v>
      </c>
    </row>
    <row r="177" spans="1:5">
      <c r="A177" s="33" t="s">
        <v>55</v>
      </c>
      <c r="B177" s="27" t="s">
        <v>29</v>
      </c>
      <c r="C177" s="218" t="s">
        <v>299</v>
      </c>
      <c r="D177" s="188">
        <v>160</v>
      </c>
      <c r="E177" s="189">
        <v>160</v>
      </c>
    </row>
    <row r="178" spans="1:5">
      <c r="A178" s="33" t="s">
        <v>55</v>
      </c>
      <c r="B178" s="27" t="s">
        <v>30</v>
      </c>
      <c r="C178" s="218" t="s">
        <v>299</v>
      </c>
      <c r="D178" s="188">
        <v>160</v>
      </c>
      <c r="E178" s="189">
        <v>160</v>
      </c>
    </row>
    <row r="179" spans="1:5">
      <c r="A179" s="33" t="s">
        <v>55</v>
      </c>
      <c r="B179" s="27" t="s">
        <v>31</v>
      </c>
      <c r="C179" s="218" t="s">
        <v>299</v>
      </c>
      <c r="D179" s="188">
        <v>160</v>
      </c>
      <c r="E179" s="189">
        <v>160</v>
      </c>
    </row>
    <row r="180" spans="1:5">
      <c r="A180" s="33" t="s">
        <v>55</v>
      </c>
      <c r="B180" s="27" t="s">
        <v>32</v>
      </c>
      <c r="C180" s="218" t="s">
        <v>299</v>
      </c>
      <c r="D180" s="188">
        <v>160</v>
      </c>
      <c r="E180" s="189">
        <v>160</v>
      </c>
    </row>
    <row r="181" spans="1:5">
      <c r="A181" s="33" t="s">
        <v>55</v>
      </c>
      <c r="B181" s="27" t="s">
        <v>33</v>
      </c>
      <c r="C181" s="218" t="s">
        <v>299</v>
      </c>
      <c r="D181" s="188">
        <v>160</v>
      </c>
      <c r="E181" s="189">
        <v>160</v>
      </c>
    </row>
    <row r="182" spans="1:5">
      <c r="A182" s="33" t="s">
        <v>55</v>
      </c>
      <c r="B182" s="27" t="s">
        <v>34</v>
      </c>
      <c r="C182" s="218" t="s">
        <v>299</v>
      </c>
      <c r="D182" s="188">
        <v>160</v>
      </c>
      <c r="E182" s="189">
        <v>160</v>
      </c>
    </row>
    <row r="183" spans="1:5">
      <c r="A183" s="33" t="s">
        <v>55</v>
      </c>
      <c r="B183" s="27" t="s">
        <v>35</v>
      </c>
      <c r="C183" s="218" t="s">
        <v>299</v>
      </c>
      <c r="D183" s="188">
        <v>160</v>
      </c>
      <c r="E183" s="189">
        <v>160</v>
      </c>
    </row>
    <row r="184" spans="1:5">
      <c r="A184" s="39" t="s">
        <v>48</v>
      </c>
      <c r="B184" s="40" t="s">
        <v>300</v>
      </c>
      <c r="C184" s="234">
        <v>190</v>
      </c>
      <c r="D184" s="187">
        <v>165</v>
      </c>
      <c r="E184" s="186">
        <v>165</v>
      </c>
    </row>
    <row r="185" spans="1:5">
      <c r="A185" s="179" t="s">
        <v>97</v>
      </c>
      <c r="B185" s="42" t="s">
        <v>36</v>
      </c>
      <c r="C185" s="192">
        <v>200</v>
      </c>
      <c r="D185" s="193">
        <v>130</v>
      </c>
      <c r="E185" s="194">
        <v>130</v>
      </c>
    </row>
    <row r="186" spans="1:5">
      <c r="A186" s="42" t="s">
        <v>97</v>
      </c>
      <c r="B186" s="42" t="s">
        <v>37</v>
      </c>
      <c r="C186" s="192">
        <v>200</v>
      </c>
      <c r="D186" s="193">
        <v>130</v>
      </c>
      <c r="E186" s="194">
        <v>130</v>
      </c>
    </row>
    <row r="187" spans="1:5">
      <c r="A187" s="41" t="s">
        <v>50</v>
      </c>
      <c r="B187" s="41" t="s">
        <v>38</v>
      </c>
      <c r="C187" s="190">
        <v>185</v>
      </c>
      <c r="D187" s="191">
        <v>130</v>
      </c>
      <c r="E187" s="191">
        <v>130</v>
      </c>
    </row>
    <row r="188" spans="1:5">
      <c r="A188" s="41" t="s">
        <v>50</v>
      </c>
      <c r="B188" s="41" t="s">
        <v>39</v>
      </c>
      <c r="C188" s="190">
        <v>185</v>
      </c>
      <c r="D188" s="191">
        <v>130</v>
      </c>
      <c r="E188" s="191">
        <v>130</v>
      </c>
    </row>
  </sheetData>
  <autoFilter ref="A2:E188" xr:uid="{00000000-0009-0000-0000-000002000000}">
    <sortState xmlns:xlrd2="http://schemas.microsoft.com/office/spreadsheetml/2017/richdata2" ref="A3:E188">
      <sortCondition ref="B2:B188"/>
    </sortState>
  </autoFilter>
  <sortState xmlns:xlrd2="http://schemas.microsoft.com/office/spreadsheetml/2017/richdata2" ref="A3:E189">
    <sortCondition ref="B3:B189"/>
  </sortState>
  <phoneticPr fontId="13" type="noConversion"/>
  <pageMargins left="0.7" right="0.7" top="0.25" bottom="0.2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COMMODITY CALCULATOR</vt:lpstr>
      <vt:lpstr>Commodity Prices</vt:lpstr>
      <vt:lpstr>Ocean Freight Rates</vt:lpstr>
      <vt:lpstr>'COMMODITY CALCULATOR'!Print_Area</vt:lpstr>
      <vt:lpstr>'Commodity Prices'!Print_Area</vt:lpstr>
      <vt:lpstr>'Commodity Prices'!Print_Titles</vt:lpstr>
      <vt:lpstr>'Ocean Freight Rates'!Print_Titles</vt:lpstr>
      <vt:lpstr>Range1</vt:lpstr>
      <vt:lpstr>Range2</vt:lpstr>
      <vt:lpstr>Range3</vt:lpstr>
      <vt:lpstr>'COMMODITY CALCULATOR'!Year1</vt:lpstr>
    </vt:vector>
  </TitlesOfParts>
  <Company>AMEX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Sines</dc:creator>
  <cp:lastModifiedBy>courtney crossgrove</cp:lastModifiedBy>
  <cp:lastPrinted>2017-05-19T15:43:02Z</cp:lastPrinted>
  <dcterms:created xsi:type="dcterms:W3CDTF">2003-06-27T15:22:18Z</dcterms:created>
  <dcterms:modified xsi:type="dcterms:W3CDTF">2021-01-04T19:13:56Z</dcterms:modified>
</cp:coreProperties>
</file>